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2\Articulo 66\30 A66 FRAC XXX\"/>
    </mc:Choice>
  </mc:AlternateContent>
  <bookViews>
    <workbookView xWindow="0" yWindow="0" windowWidth="20160" windowHeight="9204"/>
  </bookViews>
  <sheets>
    <sheet name="Reporte de Formatos" sheetId="1" r:id="rId1"/>
    <sheet name="Tabla_250309" sheetId="2" r:id="rId2"/>
  </sheets>
  <calcPr calcId="152511"/>
</workbook>
</file>

<file path=xl/calcChain.xml><?xml version="1.0" encoding="utf-8"?>
<calcChain xmlns="http://schemas.openxmlformats.org/spreadsheetml/2006/main">
  <c r="F127" i="2" l="1"/>
  <c r="F126" i="2"/>
  <c r="F124" i="2"/>
  <c r="F123" i="2"/>
  <c r="F122" i="2"/>
  <c r="F120" i="2"/>
  <c r="F119" i="2"/>
  <c r="F118" i="2"/>
  <c r="F117" i="2"/>
  <c r="F115" i="2"/>
  <c r="F114" i="2"/>
  <c r="F113" i="2"/>
  <c r="F111" i="2"/>
  <c r="F109" i="2"/>
  <c r="F105" i="2"/>
  <c r="F99" i="2"/>
  <c r="F94" i="2"/>
  <c r="F93" i="2"/>
  <c r="F92" i="2"/>
  <c r="F90" i="2"/>
  <c r="F89" i="2"/>
  <c r="F81" i="2"/>
  <c r="F79" i="2"/>
  <c r="F77" i="2"/>
  <c r="F74" i="2"/>
  <c r="F69" i="2"/>
  <c r="F67" i="2"/>
  <c r="F65" i="2"/>
  <c r="F63" i="2"/>
  <c r="F60" i="2"/>
  <c r="F57" i="2"/>
  <c r="F50" i="2"/>
  <c r="F48" i="2"/>
  <c r="F44" i="2"/>
  <c r="F42" i="2"/>
  <c r="F38" i="2"/>
  <c r="F37" i="2"/>
  <c r="F34" i="2"/>
  <c r="F29" i="2"/>
  <c r="F27" i="2"/>
  <c r="F26" i="2"/>
  <c r="F25" i="2"/>
  <c r="F22" i="2"/>
  <c r="F18" i="2"/>
  <c r="F14" i="2"/>
  <c r="F11" i="2"/>
  <c r="F10" i="2"/>
  <c r="F9" i="2"/>
  <c r="F5" i="2"/>
  <c r="F4" i="2"/>
</calcChain>
</file>

<file path=xl/sharedStrings.xml><?xml version="1.0" encoding="utf-8"?>
<sst xmlns="http://schemas.openxmlformats.org/spreadsheetml/2006/main" count="455" uniqueCount="260">
  <si>
    <t>36752</t>
  </si>
  <si>
    <t>TÍTULO</t>
  </si>
  <si>
    <t>NOMBRE CORTO</t>
  </si>
  <si>
    <t>DESCRIPCIÓN</t>
  </si>
  <si>
    <t>Informes programáticos presupuestales, balances generales y estados financieros</t>
  </si>
  <si>
    <t>LTAIPEQArt66FraccXXX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</si>
  <si>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</si>
  <si>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</si>
  <si>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</si>
  <si>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</si>
  <si>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</si>
  <si>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</si>
  <si>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</si>
  <si>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</si>
  <si>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</si>
  <si>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250291</t>
  </si>
  <si>
    <t>250294</t>
  </si>
  <si>
    <t>250292</t>
  </si>
  <si>
    <t>250296</t>
  </si>
  <si>
    <t>250302</t>
  </si>
  <si>
    <t>250303</t>
  </si>
  <si>
    <t>250304</t>
  </si>
  <si>
    <t>250293</t>
  </si>
  <si>
    <t>250295</t>
  </si>
  <si>
    <t>250305</t>
  </si>
  <si>
    <t>250300</t>
  </si>
  <si>
    <t>250301</t>
  </si>
  <si>
    <t>250309</t>
  </si>
  <si>
    <t>250297</t>
  </si>
  <si>
    <t>250306</t>
  </si>
  <si>
    <t>250307</t>
  </si>
  <si>
    <t>250308</t>
  </si>
  <si>
    <t>250299</t>
  </si>
  <si>
    <t>250298</t>
  </si>
  <si>
    <t>250310</t>
  </si>
  <si>
    <t>250311</t>
  </si>
  <si>
    <t>250312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</si>
  <si>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</si>
  <si>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</si>
  <si>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</si>
  <si>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</si>
  <si>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</si>
  <si>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</si>
  <si>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</si>
  <si>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</si>
  <si>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</si>
  <si>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</si>
  <si>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</si>
  <si>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</si>
  <si>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</si>
  <si>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Tabla_250309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</si>
  <si>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</si>
  <si>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</si>
  <si>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</si>
  <si>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</si>
  <si>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</si>
  <si>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</si>
  <si>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</si>
  <si>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</si>
  <si>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</si>
  <si>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32617</t>
  </si>
  <si>
    <t>32618</t>
  </si>
  <si>
    <t>32619</t>
  </si>
  <si>
    <t>32620</t>
  </si>
  <si>
    <t>32621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</si>
  <si>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</si>
  <si>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</si>
  <si>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</si>
  <si>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</si>
  <si>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</si>
  <si>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</si>
  <si>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Segundo Trimestre</t>
  </si>
  <si>
    <t>Servicios Personales</t>
  </si>
  <si>
    <t>Remuneraciones al personal de carácter permanente</t>
  </si>
  <si>
    <t>sueldos base al personal permanente</t>
  </si>
  <si>
    <t>Solventar Gastos Generados</t>
  </si>
  <si>
    <t>http://45.79.7.232/transparencia/repositorios/art66_2016/DA/2T2016Estadosdelpresupuesto.pdf</t>
  </si>
  <si>
    <t>http://45.79.7.232/transparencia/repositorios/art66_2016/DA/2T2016Edodelasituacionfinanciera.pdf</t>
  </si>
  <si>
    <t>http://45.79.7.232/transparencia/repositorios/art66_2016/DA/2T2016Edosfinancieros.pdf</t>
  </si>
  <si>
    <t>Dirección Administrativa</t>
  </si>
  <si>
    <t>Información emitida de acuerdo al Consejo Nacional de Armonizacion Contable</t>
  </si>
  <si>
    <t>Materiales y Suministros</t>
  </si>
  <si>
    <t>Materiales de administración, emisión de documentos y artículos oficiales</t>
  </si>
  <si>
    <t>materiales, utiles y equipos menores de oficina</t>
  </si>
  <si>
    <t>Servicio Generales</t>
  </si>
  <si>
    <t>Alimentos y utensilios</t>
  </si>
  <si>
    <t>materiales y utiles de impresion y reproduccion</t>
  </si>
  <si>
    <t>Transferencias, asignaciones, subsidios y otras ayudas</t>
  </si>
  <si>
    <t>Materias primas y materiales de producción y comercialización</t>
  </si>
  <si>
    <t>materiales, utiles y equipos menores de tecnologias de la informacion y comunicaciones</t>
  </si>
  <si>
    <t>Bienes muebles, inmuebles e intangibles</t>
  </si>
  <si>
    <t>Materiales y artículos de construcción y de reparación</t>
  </si>
  <si>
    <t>material impreso e informacion digital</t>
  </si>
  <si>
    <t>Productos químicos, farmacéuticos y de laboratorio</t>
  </si>
  <si>
    <t>material de limpieza</t>
  </si>
  <si>
    <t>Combustibles, lubricantes y aditivos</t>
  </si>
  <si>
    <t>materiales y utiles de enseñanza</t>
  </si>
  <si>
    <t>Vestuario, blancos, prendas de protección y artículos deportivos</t>
  </si>
  <si>
    <t>productos alimenticios para el personal en las instalaciones de las dependencias y entidades</t>
  </si>
  <si>
    <t>Herramientas, refacciones y accesorios menores</t>
  </si>
  <si>
    <t>Servicios básicos</t>
  </si>
  <si>
    <t>productos alimenticios para el personal derivado de actividades extraordinarias</t>
  </si>
  <si>
    <t>Servicios de arrendamiento</t>
  </si>
  <si>
    <t>utensilios para el servicio de alimentacion</t>
  </si>
  <si>
    <t>Servicios profesionales, científicos, técnicos y otros servicios</t>
  </si>
  <si>
    <t>productos alimenticios, agropecuarios y forestales adquiridos como materia prima</t>
  </si>
  <si>
    <t>Servicios financieros, bancarios y comerciales</t>
  </si>
  <si>
    <t>insumos textiles adquiridos como materia prima</t>
  </si>
  <si>
    <t>Servicios de instalación, reparación, mantenimiento y conservación</t>
  </si>
  <si>
    <t>productos de papel, carton e impresos adquiridos como materia prima</t>
  </si>
  <si>
    <t>Servicios de comunicación social y publicidad</t>
  </si>
  <si>
    <t>combustibles, lubricantes, aditivos, carbon y sus derivados adquiridos como materia prima</t>
  </si>
  <si>
    <t>Servicios de traslado y viáticos</t>
  </si>
  <si>
    <t>productos de cuero, piel, plastico y hule adquiridos como materia prima</t>
  </si>
  <si>
    <t>Servicios oficiales</t>
  </si>
  <si>
    <t>otros productos adquiridos como materia prima</t>
  </si>
  <si>
    <t>Otros servicios generales</t>
  </si>
  <si>
    <t>productos minerales no metalicos</t>
  </si>
  <si>
    <t>Ayudas sociales</t>
  </si>
  <si>
    <t>cemento y productos de concreto</t>
  </si>
  <si>
    <t>Donativos</t>
  </si>
  <si>
    <t>cal, yeso y productos de yeso</t>
  </si>
  <si>
    <t>Mobiliario y equipo de administración</t>
  </si>
  <si>
    <t>madera y productos de madera</t>
  </si>
  <si>
    <t>Mobiliario y equipo educacional y recreativo</t>
  </si>
  <si>
    <t>vidrio y productos de vidrio</t>
  </si>
  <si>
    <t>Equipo e instrumental médico y de laboratorio</t>
  </si>
  <si>
    <t>material electrico y electronico</t>
  </si>
  <si>
    <t>Maquinaria, otros equipos y herramientas</t>
  </si>
  <si>
    <t>articulos metalicos para la construccion</t>
  </si>
  <si>
    <t>Bienes Inmuebles</t>
  </si>
  <si>
    <t>materiales complementarios</t>
  </si>
  <si>
    <t>Activos intangibles</t>
  </si>
  <si>
    <t>otros materiales y articulos de construccion y reparacion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</si>
  <si>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</si>
  <si>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</si>
  <si>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</si>
  <si>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</si>
  <si>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fibras sinteticas, hules, plasticos y derivados</t>
  </si>
  <si>
    <t>otros productos quimicos</t>
  </si>
  <si>
    <t>combustibles, lubricantes y aditivos</t>
  </si>
  <si>
    <t>vestuario y uniformes</t>
  </si>
  <si>
    <t>prendas de seguridad y proteccion personal</t>
  </si>
  <si>
    <t>articulos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</si>
  <si>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</si>
  <si>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</si>
  <si>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</si>
  <si>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</si>
  <si>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</si>
  <si>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</si>
  <si>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</si>
  <si>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</si>
  <si>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</si>
  <si>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de energia electrica</t>
  </si>
  <si>
    <t>gas</t>
  </si>
  <si>
    <t>agua</t>
  </si>
  <si>
    <t>telefonia tradicional</t>
  </si>
  <si>
    <t>telefonia celular</t>
  </si>
  <si>
    <t>servicios de telecomunicación</t>
  </si>
  <si>
    <t>servicios postales y telegraficos</t>
  </si>
  <si>
    <t>arrendamiento de edificios</t>
  </si>
  <si>
    <t>arrendamiento de mobiliario y equipo de administracion, educacional y recreativo</t>
  </si>
  <si>
    <t>arrendamiento de equipo de transporte</t>
  </si>
  <si>
    <t>arrendamiento de activos intangibles</t>
  </si>
  <si>
    <t>otros arrendamientos</t>
  </si>
  <si>
    <t>Servicios legales, de contabilidad, auditoria y relacionados</t>
  </si>
  <si>
    <t>Servicios de diseno, arquitectura, ingenieria y actividades relacionadas</t>
  </si>
  <si>
    <t>servicios de consultoria administrativa, procesos, tecnica y en tecnologias de la informacion</t>
  </si>
  <si>
    <t>servicios de capacitacion</t>
  </si>
  <si>
    <t>impresiones de documentos oficiales para la prestacion de servicios publicos, identificacion, formatos administrativos y fiscales, formas valoradas, certificados y titulos.</t>
  </si>
  <si>
    <t>otros servicios comerciales</t>
  </si>
  <si>
    <t>servicios de vigilancia</t>
  </si>
  <si>
    <t>servicios profesionales, cientificos y tecnicos integrales</t>
  </si>
  <si>
    <t>servicios financieros y bancarios</t>
  </si>
  <si>
    <t>seguros de responsabilidad patrimonial y fianzas</t>
  </si>
  <si>
    <t>seguro vehicular</t>
  </si>
  <si>
    <t>seguro de edificios</t>
  </si>
  <si>
    <t>mantenimiento y conservacion de inmuebles para la prestacion de servicios publicos</t>
  </si>
  <si>
    <t>instalacion, reparacion y mantenimiento de mobiliario y equipo de administracion, educacional y recreativo</t>
  </si>
  <si>
    <t>instalacion, reparacion y mantenimiento de equipo de computo y tecnologia de la informacion</t>
  </si>
  <si>
    <t>instalacion, reparacion y mantenimiento de equipo e instrumental medico y de laboratorio</t>
  </si>
  <si>
    <t>reparacion y mantenimiento de equipo de transporte</t>
  </si>
  <si>
    <t>instalacion, reparacion y mantenimiento de maquinaria, otros equipos y herramienta</t>
  </si>
  <si>
    <t>servicios de limpieza</t>
  </si>
  <si>
    <t>servicio de lavandaeria</t>
  </si>
  <si>
    <t>servicios de jardineria y fumigacion</t>
  </si>
  <si>
    <t>difusion por radio, television y medios impresos masivos sobre programas y actividades gubernamentales</t>
  </si>
  <si>
    <t>difusion por radio, television y otros medios de mensajes comerciales para promover la venta de bienes o servicios</t>
  </si>
  <si>
    <t>servicios de revelado de fotografias</t>
  </si>
  <si>
    <t>otros servicios de informacion</t>
  </si>
  <si>
    <t>pasajes aereos nacionales para servidores publicos de mando en el desempeño de comision</t>
  </si>
  <si>
    <t>pasajes terrestres nacionales para servidores publicos de mando en el desempeño de comision</t>
  </si>
  <si>
    <t>pasajes terrestres internacionales para servidores publicos de mando en el desempeño de comision</t>
  </si>
  <si>
    <t>viaticos en el pais</t>
  </si>
  <si>
    <t>gastos de orden social y cultural</t>
  </si>
  <si>
    <t>dia de reyes</t>
  </si>
  <si>
    <t>dia del niño</t>
  </si>
  <si>
    <t>dia de la madre</t>
  </si>
  <si>
    <t>dia del padre</t>
  </si>
  <si>
    <t>dia del abuelito</t>
  </si>
  <si>
    <t>dia de muertos</t>
  </si>
  <si>
    <t>fiestas decembrinas</t>
  </si>
  <si>
    <t>matrimonios colectivos</t>
  </si>
  <si>
    <t>eventos de promotoras voluntarias</t>
  </si>
  <si>
    <t>eventos manos queretanas</t>
  </si>
  <si>
    <t>gastos de representacion</t>
  </si>
  <si>
    <t>impuestos y derechos</t>
  </si>
  <si>
    <t>penas, multas, accesorios y actualizaciones</t>
  </si>
  <si>
    <t>otros servicios generales</t>
  </si>
  <si>
    <t>ayudas sociales a personas</t>
  </si>
  <si>
    <t>medicamentos</t>
  </si>
  <si>
    <t>medicamentos de padron</t>
  </si>
  <si>
    <t>material dental</t>
  </si>
  <si>
    <t>padron de pañales</t>
  </si>
  <si>
    <t>padron de transporte a discapacitados</t>
  </si>
  <si>
    <t>lentes</t>
  </si>
  <si>
    <t>aparatos auditivos</t>
  </si>
  <si>
    <t>aparatos ortopedicos</t>
  </si>
  <si>
    <t>cirugias</t>
  </si>
  <si>
    <t>estudios de laboratorio, analisis y diagnosticos</t>
  </si>
  <si>
    <t>protesis</t>
  </si>
  <si>
    <t>apoyos economicos</t>
  </si>
  <si>
    <t>despensas</t>
  </si>
  <si>
    <t>alimentos</t>
  </si>
  <si>
    <t>complemento nutricional para niños</t>
  </si>
  <si>
    <t>gastos del registro civil</t>
  </si>
  <si>
    <t>servicios funerarios</t>
  </si>
  <si>
    <t>material quirúrgico y de osteosíntesis</t>
  </si>
  <si>
    <t>becas y otras ayudas para programas de capacitacion</t>
  </si>
  <si>
    <t>ayudas sociales a instituciones sin fines de lucro</t>
  </si>
  <si>
    <t>apoyo a instituciones y agrupaciones diversas</t>
  </si>
  <si>
    <t>ayudas sociales por desastres naturales y otros siniestros</t>
  </si>
  <si>
    <t>donativos a instituciones sin fines de lucro</t>
  </si>
  <si>
    <t>anaqueles y estanteria</t>
  </si>
  <si>
    <t>gabinetes</t>
  </si>
  <si>
    <t>lockers</t>
  </si>
  <si>
    <t>muebles de cocina</t>
  </si>
  <si>
    <t>salas y sillones</t>
  </si>
  <si>
    <t>computadoras de escritorio</t>
  </si>
  <si>
    <t>computadoras portatiles</t>
  </si>
  <si>
    <t>monitores y pantallas</t>
  </si>
  <si>
    <t>racks</t>
  </si>
  <si>
    <t>accesorios de equipo de computo</t>
  </si>
  <si>
    <t>utensilios de cocina</t>
  </si>
  <si>
    <t>carritos</t>
  </si>
  <si>
    <t>otro mobiliario y equipo de administracion</t>
  </si>
  <si>
    <t>proyectores</t>
  </si>
  <si>
    <t>otro equipo de audio</t>
  </si>
  <si>
    <t>aparatos de gimnasio</t>
  </si>
  <si>
    <t>camaras fotograficas</t>
  </si>
  <si>
    <t>video camaras</t>
  </si>
  <si>
    <t>accesorios para camaras fotograficas y de video</t>
  </si>
  <si>
    <t>otro mobiliario</t>
  </si>
  <si>
    <t>equipo medico</t>
  </si>
  <si>
    <t>instrumental medico</t>
  </si>
  <si>
    <t>equipoagricola</t>
  </si>
  <si>
    <t>herramientas</t>
  </si>
  <si>
    <t>otros equipos</t>
  </si>
  <si>
    <t>aulas de usos multiples</t>
  </si>
  <si>
    <t>licencias informaticas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</si>
</sst>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8" fontId="3" fillId="0" borderId="0" xfId="0" applyNumberFormat="1" applyFont="1" applyBorder="1" applyAlignment="1" applyProtection="1">
      <alignment horizontal="center" vertical="center"/>
    </xf>
    <xf numFmtId="0" fontId="4" fillId="3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0" bestFit="1" customWidth="1"/>
    <col min="3" max="3" width="15.88671875" bestFit="1" customWidth="1"/>
    <col min="4" max="4" width="23.109375" bestFit="1" customWidth="1"/>
    <col min="5" max="5" width="29.88671875" bestFit="1" customWidth="1"/>
    <col min="6" max="6" width="31.5546875" bestFit="1" customWidth="1"/>
    <col min="7" max="7" width="29" bestFit="1" customWidth="1"/>
    <col min="8" max="8" width="16.88671875" bestFit="1" customWidth="1"/>
    <col min="9" max="9" width="24.33203125" bestFit="1" customWidth="1"/>
    <col min="10" max="10" width="30.88671875" bestFit="1" customWidth="1"/>
    <col min="11" max="11" width="32.5546875" bestFit="1" customWidth="1"/>
    <col min="12" max="12" width="30" bestFit="1" customWidth="1"/>
    <col min="13" max="13" width="46" bestFit="1" customWidth="1"/>
    <col min="14" max="14" width="40.6640625" bestFit="1" customWidth="1"/>
    <col min="15" max="15" width="40.88671875" bestFit="1" customWidth="1"/>
    <col min="16" max="16" width="30.33203125" bestFit="1" customWidth="1"/>
    <col min="17" max="17" width="29" bestFit="1" customWidth="1"/>
    <col min="18" max="18" width="17.5546875" bestFit="1" customWidth="1"/>
    <col min="19" max="19" width="34.88671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3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3">
      <c r="A8" s="3">
        <v>2016</v>
      </c>
      <c r="B8" s="3" t="s">
        <v>71</v>
      </c>
      <c r="C8" s="4">
        <v>10000</v>
      </c>
      <c r="D8" s="4" t="s">
        <v>72</v>
      </c>
      <c r="E8" s="5">
        <v>69435602</v>
      </c>
      <c r="F8" s="5">
        <v>69435602</v>
      </c>
      <c r="G8" s="5">
        <v>34119825.039999999</v>
      </c>
      <c r="H8" s="4">
        <v>11000</v>
      </c>
      <c r="I8" s="4" t="s">
        <v>73</v>
      </c>
      <c r="J8" s="5">
        <v>69435602</v>
      </c>
      <c r="K8" s="5">
        <v>69435602</v>
      </c>
      <c r="L8" s="5">
        <v>34119825.039999999</v>
      </c>
      <c r="M8" s="11">
        <v>1</v>
      </c>
      <c r="N8" s="4" t="s">
        <v>75</v>
      </c>
      <c r="O8" s="7" t="s">
        <v>76</v>
      </c>
      <c r="P8" s="7" t="s">
        <v>77</v>
      </c>
      <c r="Q8" s="7" t="s">
        <v>78</v>
      </c>
      <c r="R8" s="6">
        <v>43343</v>
      </c>
      <c r="S8" s="3" t="s">
        <v>79</v>
      </c>
      <c r="T8" s="3">
        <v>2016</v>
      </c>
      <c r="U8" s="6">
        <v>42551</v>
      </c>
      <c r="V8" s="7" t="s">
        <v>80</v>
      </c>
    </row>
    <row r="9" spans="1:22" x14ac:dyDescent="0.3">
      <c r="A9" s="3">
        <v>2016</v>
      </c>
      <c r="B9" s="3" t="s">
        <v>71</v>
      </c>
      <c r="C9" s="4">
        <v>20000</v>
      </c>
      <c r="D9" s="4" t="s">
        <v>81</v>
      </c>
      <c r="E9" s="5">
        <v>8271452</v>
      </c>
      <c r="F9" s="5">
        <v>8686923.8900000006</v>
      </c>
      <c r="G9" s="5">
        <v>1618446.65</v>
      </c>
      <c r="H9" s="4">
        <v>21000</v>
      </c>
      <c r="I9" s="4" t="s">
        <v>82</v>
      </c>
      <c r="J9" s="5">
        <v>1590063</v>
      </c>
      <c r="K9" s="5">
        <v>1596412.55</v>
      </c>
      <c r="L9" s="5">
        <v>301729.65000000002</v>
      </c>
      <c r="M9" s="11">
        <v>1</v>
      </c>
      <c r="N9" s="4" t="s">
        <v>75</v>
      </c>
      <c r="O9" s="7" t="s">
        <v>76</v>
      </c>
      <c r="P9" s="7" t="s">
        <v>77</v>
      </c>
      <c r="Q9" s="7" t="s">
        <v>78</v>
      </c>
      <c r="R9" s="6">
        <v>43343</v>
      </c>
      <c r="S9" s="3" t="s">
        <v>79</v>
      </c>
      <c r="T9" s="3">
        <v>2016</v>
      </c>
      <c r="U9" s="6">
        <v>42551</v>
      </c>
      <c r="V9" s="7" t="s">
        <v>80</v>
      </c>
    </row>
    <row r="10" spans="1:22" x14ac:dyDescent="0.3">
      <c r="A10" s="3">
        <v>2016</v>
      </c>
      <c r="B10" s="3" t="s">
        <v>71</v>
      </c>
      <c r="C10" s="4">
        <v>30000</v>
      </c>
      <c r="D10" s="4" t="s">
        <v>84</v>
      </c>
      <c r="E10" s="5">
        <v>15821061.5</v>
      </c>
      <c r="F10" s="5">
        <v>22594731.77</v>
      </c>
      <c r="G10" s="5">
        <v>5878102.0499999998</v>
      </c>
      <c r="H10" s="4">
        <v>22000</v>
      </c>
      <c r="I10" s="4" t="s">
        <v>85</v>
      </c>
      <c r="J10" s="5">
        <v>362970</v>
      </c>
      <c r="K10" s="5">
        <v>407047.23</v>
      </c>
      <c r="L10" s="5">
        <v>61328.92</v>
      </c>
      <c r="M10" s="11">
        <v>1</v>
      </c>
      <c r="N10" s="4" t="s">
        <v>75</v>
      </c>
      <c r="O10" s="7" t="s">
        <v>76</v>
      </c>
      <c r="P10" s="7" t="s">
        <v>77</v>
      </c>
      <c r="Q10" s="7" t="s">
        <v>78</v>
      </c>
      <c r="R10" s="6">
        <v>43343</v>
      </c>
      <c r="S10" s="3" t="s">
        <v>79</v>
      </c>
      <c r="T10" s="3">
        <v>2016</v>
      </c>
      <c r="U10" s="6">
        <v>42551</v>
      </c>
      <c r="V10" s="7" t="s">
        <v>80</v>
      </c>
    </row>
    <row r="11" spans="1:22" x14ac:dyDescent="0.3">
      <c r="A11" s="3">
        <v>2016</v>
      </c>
      <c r="B11" s="3" t="s">
        <v>71</v>
      </c>
      <c r="C11" s="4">
        <v>40000</v>
      </c>
      <c r="D11" s="4" t="s">
        <v>87</v>
      </c>
      <c r="E11" s="5">
        <v>38036787.5</v>
      </c>
      <c r="F11" s="5">
        <v>53806735.039999999</v>
      </c>
      <c r="G11" s="5">
        <v>19237342.149999999</v>
      </c>
      <c r="H11" s="4">
        <v>23000</v>
      </c>
      <c r="I11" s="4" t="s">
        <v>88</v>
      </c>
      <c r="J11" s="5">
        <v>1359361</v>
      </c>
      <c r="K11" s="5">
        <v>1362961</v>
      </c>
      <c r="L11" s="5">
        <v>21666.109999999997</v>
      </c>
      <c r="M11" s="11">
        <v>1</v>
      </c>
      <c r="N11" s="4" t="s">
        <v>75</v>
      </c>
      <c r="O11" s="7" t="s">
        <v>76</v>
      </c>
      <c r="P11" s="7" t="s">
        <v>77</v>
      </c>
      <c r="Q11" s="7" t="s">
        <v>78</v>
      </c>
      <c r="R11" s="6">
        <v>43343</v>
      </c>
      <c r="S11" s="3" t="s">
        <v>79</v>
      </c>
      <c r="T11" s="3">
        <v>2016</v>
      </c>
      <c r="U11" s="6">
        <v>42551</v>
      </c>
      <c r="V11" s="7" t="s">
        <v>80</v>
      </c>
    </row>
    <row r="12" spans="1:22" x14ac:dyDescent="0.3">
      <c r="A12" s="3">
        <v>2016</v>
      </c>
      <c r="B12" s="3" t="s">
        <v>71</v>
      </c>
      <c r="C12" s="4">
        <v>50000</v>
      </c>
      <c r="D12" s="4" t="s">
        <v>90</v>
      </c>
      <c r="E12" s="5">
        <v>1253142</v>
      </c>
      <c r="F12" s="5">
        <v>1623140.69</v>
      </c>
      <c r="G12" s="5">
        <v>354267.48</v>
      </c>
      <c r="H12" s="4">
        <v>24000</v>
      </c>
      <c r="I12" s="4" t="s">
        <v>91</v>
      </c>
      <c r="J12" s="5">
        <v>625892</v>
      </c>
      <c r="K12" s="5">
        <v>814468</v>
      </c>
      <c r="L12" s="5">
        <v>187218.75</v>
      </c>
      <c r="M12" s="11">
        <v>1</v>
      </c>
      <c r="N12" s="4" t="s">
        <v>75</v>
      </c>
      <c r="O12" s="7" t="s">
        <v>76</v>
      </c>
      <c r="P12" s="7" t="s">
        <v>77</v>
      </c>
      <c r="Q12" s="7" t="s">
        <v>78</v>
      </c>
      <c r="R12" s="6">
        <v>43343</v>
      </c>
      <c r="S12" s="3" t="s">
        <v>79</v>
      </c>
      <c r="T12" s="3">
        <v>2016</v>
      </c>
      <c r="U12" s="6">
        <v>42551</v>
      </c>
      <c r="V12" s="7" t="s">
        <v>80</v>
      </c>
    </row>
    <row r="13" spans="1:22" x14ac:dyDescent="0.3">
      <c r="A13" s="3">
        <v>2016</v>
      </c>
      <c r="B13" s="3" t="s">
        <v>71</v>
      </c>
      <c r="C13" s="8"/>
      <c r="D13" s="8"/>
      <c r="E13" s="8"/>
      <c r="F13" s="8"/>
      <c r="G13" s="9"/>
      <c r="H13" s="4">
        <v>25000</v>
      </c>
      <c r="I13" s="4" t="s">
        <v>93</v>
      </c>
      <c r="J13" s="5">
        <v>243003</v>
      </c>
      <c r="K13" s="5">
        <v>334189.34999999998</v>
      </c>
      <c r="L13" s="5">
        <v>134507.67000000001</v>
      </c>
      <c r="M13" s="11">
        <v>1</v>
      </c>
      <c r="N13" s="4" t="s">
        <v>75</v>
      </c>
      <c r="O13" s="7" t="s">
        <v>76</v>
      </c>
      <c r="P13" s="7" t="s">
        <v>77</v>
      </c>
      <c r="Q13" s="7" t="s">
        <v>78</v>
      </c>
      <c r="R13" s="6">
        <v>43343</v>
      </c>
      <c r="S13" s="3" t="s">
        <v>79</v>
      </c>
      <c r="T13" s="3">
        <v>2016</v>
      </c>
      <c r="U13" s="6">
        <v>42551</v>
      </c>
      <c r="V13" s="7" t="s">
        <v>80</v>
      </c>
    </row>
    <row r="14" spans="1:22" x14ac:dyDescent="0.3">
      <c r="A14" s="3">
        <v>2016</v>
      </c>
      <c r="B14" s="3" t="s">
        <v>71</v>
      </c>
      <c r="C14" s="8"/>
      <c r="D14" s="8"/>
      <c r="E14" s="8"/>
      <c r="F14" s="8"/>
      <c r="G14" s="10"/>
      <c r="H14" s="4">
        <v>26000</v>
      </c>
      <c r="I14" s="4" t="s">
        <v>95</v>
      </c>
      <c r="J14" s="5">
        <v>3208940</v>
      </c>
      <c r="K14" s="5">
        <v>3208940</v>
      </c>
      <c r="L14" s="5">
        <v>770621.19</v>
      </c>
      <c r="M14" s="11">
        <v>1</v>
      </c>
      <c r="N14" s="4" t="s">
        <v>75</v>
      </c>
      <c r="O14" s="7" t="s">
        <v>76</v>
      </c>
      <c r="P14" s="7" t="s">
        <v>77</v>
      </c>
      <c r="Q14" s="7" t="s">
        <v>78</v>
      </c>
      <c r="R14" s="6">
        <v>43343</v>
      </c>
      <c r="S14" s="3" t="s">
        <v>79</v>
      </c>
      <c r="T14" s="3">
        <v>2016</v>
      </c>
      <c r="U14" s="6">
        <v>42551</v>
      </c>
      <c r="V14" s="7" t="s">
        <v>80</v>
      </c>
    </row>
    <row r="15" spans="1:22" x14ac:dyDescent="0.3">
      <c r="A15" s="3">
        <v>2016</v>
      </c>
      <c r="B15" s="3" t="s">
        <v>71</v>
      </c>
      <c r="C15" s="8"/>
      <c r="D15" s="8"/>
      <c r="E15" s="8"/>
      <c r="F15" s="8"/>
      <c r="G15" s="10"/>
      <c r="H15" s="4">
        <v>27000</v>
      </c>
      <c r="I15" s="4" t="s">
        <v>97</v>
      </c>
      <c r="J15" s="5">
        <v>381602</v>
      </c>
      <c r="K15" s="5">
        <v>529150</v>
      </c>
      <c r="L15" s="5">
        <v>23602.9</v>
      </c>
      <c r="M15" s="11">
        <v>1</v>
      </c>
      <c r="N15" s="4" t="s">
        <v>75</v>
      </c>
      <c r="O15" s="7" t="s">
        <v>76</v>
      </c>
      <c r="P15" s="7" t="s">
        <v>77</v>
      </c>
      <c r="Q15" s="7" t="s">
        <v>78</v>
      </c>
      <c r="R15" s="6">
        <v>43343</v>
      </c>
      <c r="S15" s="3" t="s">
        <v>79</v>
      </c>
      <c r="T15" s="3">
        <v>2016</v>
      </c>
      <c r="U15" s="6">
        <v>42551</v>
      </c>
      <c r="V15" s="7" t="s">
        <v>80</v>
      </c>
    </row>
    <row r="16" spans="1:22" x14ac:dyDescent="0.3">
      <c r="A16" s="3">
        <v>2016</v>
      </c>
      <c r="B16" s="3" t="s">
        <v>71</v>
      </c>
      <c r="C16" s="8"/>
      <c r="D16" s="8"/>
      <c r="E16" s="8"/>
      <c r="F16" s="8"/>
      <c r="G16" s="8"/>
      <c r="H16" s="4">
        <v>29000</v>
      </c>
      <c r="I16" s="4" t="s">
        <v>99</v>
      </c>
      <c r="J16" s="5">
        <v>499621</v>
      </c>
      <c r="K16" s="5">
        <v>433755.75</v>
      </c>
      <c r="L16" s="5">
        <v>117771.47</v>
      </c>
      <c r="M16" s="11">
        <v>1</v>
      </c>
      <c r="N16" s="4" t="s">
        <v>75</v>
      </c>
      <c r="O16" s="7" t="s">
        <v>76</v>
      </c>
      <c r="P16" s="7" t="s">
        <v>77</v>
      </c>
      <c r="Q16" s="7" t="s">
        <v>78</v>
      </c>
      <c r="R16" s="6">
        <v>43343</v>
      </c>
      <c r="S16" s="3" t="s">
        <v>79</v>
      </c>
      <c r="T16" s="3">
        <v>2016</v>
      </c>
      <c r="U16" s="6">
        <v>42551</v>
      </c>
      <c r="V16" s="7" t="s">
        <v>80</v>
      </c>
    </row>
    <row r="17" spans="1:22" x14ac:dyDescent="0.3">
      <c r="A17" s="3">
        <v>2016</v>
      </c>
      <c r="B17" s="3" t="s">
        <v>71</v>
      </c>
      <c r="C17" s="8"/>
      <c r="D17" s="8"/>
      <c r="E17" s="8"/>
      <c r="F17" s="8"/>
      <c r="G17" s="8"/>
      <c r="H17" s="4">
        <v>31000</v>
      </c>
      <c r="I17" s="4" t="s">
        <v>100</v>
      </c>
      <c r="J17" s="5">
        <v>2254400.79</v>
      </c>
      <c r="K17" s="5">
        <v>2451425.87</v>
      </c>
      <c r="L17" s="5">
        <v>771018.05</v>
      </c>
      <c r="M17" s="11">
        <v>1</v>
      </c>
      <c r="N17" s="4" t="s">
        <v>75</v>
      </c>
      <c r="O17" s="7" t="s">
        <v>76</v>
      </c>
      <c r="P17" s="7" t="s">
        <v>77</v>
      </c>
      <c r="Q17" s="7" t="s">
        <v>78</v>
      </c>
      <c r="R17" s="6">
        <v>43343</v>
      </c>
      <c r="S17" s="3" t="s">
        <v>79</v>
      </c>
      <c r="T17" s="3">
        <v>2016</v>
      </c>
      <c r="U17" s="6">
        <v>42551</v>
      </c>
      <c r="V17" s="7" t="s">
        <v>80</v>
      </c>
    </row>
    <row r="18" spans="1:22" x14ac:dyDescent="0.3">
      <c r="A18" s="3">
        <v>2016</v>
      </c>
      <c r="B18" s="3" t="s">
        <v>71</v>
      </c>
      <c r="C18" s="8"/>
      <c r="D18" s="8"/>
      <c r="E18" s="8"/>
      <c r="F18" s="8"/>
      <c r="G18" s="8"/>
      <c r="H18" s="4">
        <v>32000</v>
      </c>
      <c r="I18" s="4" t="s">
        <v>102</v>
      </c>
      <c r="J18" s="5">
        <v>2167263</v>
      </c>
      <c r="K18" s="5">
        <v>4535140.8899999997</v>
      </c>
      <c r="L18" s="5">
        <v>961267.29999999993</v>
      </c>
      <c r="M18" s="11">
        <v>1</v>
      </c>
      <c r="N18" s="4" t="s">
        <v>75</v>
      </c>
      <c r="O18" s="7" t="s">
        <v>76</v>
      </c>
      <c r="P18" s="7" t="s">
        <v>77</v>
      </c>
      <c r="Q18" s="7" t="s">
        <v>78</v>
      </c>
      <c r="R18" s="6">
        <v>43343</v>
      </c>
      <c r="S18" s="3" t="s">
        <v>79</v>
      </c>
      <c r="T18" s="3">
        <v>2016</v>
      </c>
      <c r="U18" s="6">
        <v>42551</v>
      </c>
      <c r="V18" s="7" t="s">
        <v>80</v>
      </c>
    </row>
    <row r="19" spans="1:22" x14ac:dyDescent="0.3">
      <c r="A19" s="3">
        <v>2016</v>
      </c>
      <c r="B19" s="3" t="s">
        <v>71</v>
      </c>
      <c r="C19" s="8"/>
      <c r="D19" s="8"/>
      <c r="E19" s="8"/>
      <c r="F19" s="8"/>
      <c r="G19" s="8"/>
      <c r="H19" s="4">
        <v>33000</v>
      </c>
      <c r="I19" s="4" t="s">
        <v>104</v>
      </c>
      <c r="J19" s="5">
        <v>4001770.71</v>
      </c>
      <c r="K19" s="5">
        <v>4766091.3</v>
      </c>
      <c r="L19" s="5">
        <v>1769993.06</v>
      </c>
      <c r="M19" s="11">
        <v>1</v>
      </c>
      <c r="N19" s="4" t="s">
        <v>75</v>
      </c>
      <c r="O19" s="7" t="s">
        <v>76</v>
      </c>
      <c r="P19" s="7" t="s">
        <v>77</v>
      </c>
      <c r="Q19" s="7" t="s">
        <v>78</v>
      </c>
      <c r="R19" s="6">
        <v>43343</v>
      </c>
      <c r="S19" s="3" t="s">
        <v>79</v>
      </c>
      <c r="T19" s="3">
        <v>2016</v>
      </c>
      <c r="U19" s="6">
        <v>42551</v>
      </c>
      <c r="V19" s="7" t="s">
        <v>80</v>
      </c>
    </row>
    <row r="20" spans="1:22" x14ac:dyDescent="0.3">
      <c r="A20" s="3">
        <v>2016</v>
      </c>
      <c r="B20" s="3" t="s">
        <v>71</v>
      </c>
      <c r="C20" s="8"/>
      <c r="D20" s="8"/>
      <c r="E20" s="8"/>
      <c r="F20" s="8"/>
      <c r="G20" s="8"/>
      <c r="H20" s="4">
        <v>34000</v>
      </c>
      <c r="I20" s="4" t="s">
        <v>106</v>
      </c>
      <c r="J20" s="5">
        <v>698586</v>
      </c>
      <c r="K20" s="5">
        <v>717058</v>
      </c>
      <c r="L20" s="5">
        <v>44689.45</v>
      </c>
      <c r="M20" s="11">
        <v>1</v>
      </c>
      <c r="N20" s="4" t="s">
        <v>75</v>
      </c>
      <c r="O20" s="7" t="s">
        <v>76</v>
      </c>
      <c r="P20" s="7" t="s">
        <v>77</v>
      </c>
      <c r="Q20" s="7" t="s">
        <v>78</v>
      </c>
      <c r="R20" s="6">
        <v>43343</v>
      </c>
      <c r="S20" s="3" t="s">
        <v>79</v>
      </c>
      <c r="T20" s="3">
        <v>2016</v>
      </c>
      <c r="U20" s="6">
        <v>42551</v>
      </c>
      <c r="V20" s="7" t="s">
        <v>80</v>
      </c>
    </row>
    <row r="21" spans="1:22" x14ac:dyDescent="0.3">
      <c r="A21" s="3">
        <v>2016</v>
      </c>
      <c r="B21" s="3" t="s">
        <v>71</v>
      </c>
      <c r="C21" s="8"/>
      <c r="D21" s="8"/>
      <c r="E21" s="8"/>
      <c r="F21" s="8"/>
      <c r="G21" s="8"/>
      <c r="H21" s="4">
        <v>35000</v>
      </c>
      <c r="I21" s="4" t="s">
        <v>108</v>
      </c>
      <c r="J21" s="5">
        <v>3721807</v>
      </c>
      <c r="K21" s="5">
        <v>3986121.31</v>
      </c>
      <c r="L21" s="5">
        <v>975178.03999999992</v>
      </c>
      <c r="M21" s="11">
        <v>1</v>
      </c>
      <c r="N21" s="4" t="s">
        <v>75</v>
      </c>
      <c r="O21" s="7" t="s">
        <v>76</v>
      </c>
      <c r="P21" s="7" t="s">
        <v>77</v>
      </c>
      <c r="Q21" s="7" t="s">
        <v>78</v>
      </c>
      <c r="R21" s="6">
        <v>43343</v>
      </c>
      <c r="S21" s="3" t="s">
        <v>79</v>
      </c>
      <c r="T21" s="3">
        <v>2016</v>
      </c>
      <c r="U21" s="6">
        <v>42551</v>
      </c>
      <c r="V21" s="7" t="s">
        <v>80</v>
      </c>
    </row>
    <row r="22" spans="1:22" x14ac:dyDescent="0.3">
      <c r="A22" s="3">
        <v>2016</v>
      </c>
      <c r="B22" s="3" t="s">
        <v>71</v>
      </c>
      <c r="C22" s="8"/>
      <c r="D22" s="8"/>
      <c r="E22" s="8"/>
      <c r="F22" s="8"/>
      <c r="G22" s="8"/>
      <c r="H22" s="4">
        <v>36000</v>
      </c>
      <c r="I22" s="4" t="s">
        <v>110</v>
      </c>
      <c r="J22" s="5">
        <v>174500</v>
      </c>
      <c r="K22" s="5">
        <v>706624.1</v>
      </c>
      <c r="L22" s="5">
        <v>474472.04</v>
      </c>
      <c r="M22" s="11">
        <v>1</v>
      </c>
      <c r="N22" s="4" t="s">
        <v>75</v>
      </c>
      <c r="O22" s="7" t="s">
        <v>76</v>
      </c>
      <c r="P22" s="7" t="s">
        <v>77</v>
      </c>
      <c r="Q22" s="7" t="s">
        <v>78</v>
      </c>
      <c r="R22" s="6">
        <v>43343</v>
      </c>
      <c r="S22" s="3" t="s">
        <v>79</v>
      </c>
      <c r="T22" s="3">
        <v>2016</v>
      </c>
      <c r="U22" s="6">
        <v>42551</v>
      </c>
      <c r="V22" s="7" t="s">
        <v>80</v>
      </c>
    </row>
    <row r="23" spans="1:22" x14ac:dyDescent="0.3">
      <c r="A23" s="3">
        <v>2016</v>
      </c>
      <c r="B23" s="3" t="s">
        <v>71</v>
      </c>
      <c r="C23" s="8"/>
      <c r="D23" s="8"/>
      <c r="E23" s="8"/>
      <c r="F23" s="8"/>
      <c r="G23" s="8"/>
      <c r="H23" s="4">
        <v>37000</v>
      </c>
      <c r="I23" s="4" t="s">
        <v>112</v>
      </c>
      <c r="J23" s="5">
        <v>172650</v>
      </c>
      <c r="K23" s="5">
        <v>175205</v>
      </c>
      <c r="L23" s="5">
        <v>1444</v>
      </c>
      <c r="M23" s="11">
        <v>1</v>
      </c>
      <c r="N23" s="4" t="s">
        <v>75</v>
      </c>
      <c r="O23" s="7" t="s">
        <v>76</v>
      </c>
      <c r="P23" s="7" t="s">
        <v>77</v>
      </c>
      <c r="Q23" s="7" t="s">
        <v>78</v>
      </c>
      <c r="R23" s="6">
        <v>43343</v>
      </c>
      <c r="S23" s="3" t="s">
        <v>79</v>
      </c>
      <c r="T23" s="3">
        <v>2016</v>
      </c>
      <c r="U23" s="6">
        <v>42551</v>
      </c>
      <c r="V23" s="7" t="s">
        <v>80</v>
      </c>
    </row>
    <row r="24" spans="1:22" x14ac:dyDescent="0.3">
      <c r="A24" s="3">
        <v>2016</v>
      </c>
      <c r="B24" s="3" t="s">
        <v>71</v>
      </c>
      <c r="C24" s="8"/>
      <c r="D24" s="8"/>
      <c r="E24" s="8"/>
      <c r="F24" s="8"/>
      <c r="G24" s="8"/>
      <c r="H24" s="4">
        <v>38000</v>
      </c>
      <c r="I24" s="4" t="s">
        <v>114</v>
      </c>
      <c r="J24" s="5">
        <v>2470533</v>
      </c>
      <c r="K24" s="5">
        <v>4099883.84</v>
      </c>
      <c r="L24" s="5">
        <v>777712.9</v>
      </c>
      <c r="M24" s="11">
        <v>1</v>
      </c>
      <c r="N24" s="4" t="s">
        <v>75</v>
      </c>
      <c r="O24" s="7" t="s">
        <v>76</v>
      </c>
      <c r="P24" s="7" t="s">
        <v>77</v>
      </c>
      <c r="Q24" s="7" t="s">
        <v>78</v>
      </c>
      <c r="R24" s="6">
        <v>43343</v>
      </c>
      <c r="S24" s="3" t="s">
        <v>79</v>
      </c>
      <c r="T24" s="3">
        <v>2016</v>
      </c>
      <c r="U24" s="6">
        <v>42551</v>
      </c>
      <c r="V24" s="7" t="s">
        <v>80</v>
      </c>
    </row>
    <row r="25" spans="1:22" x14ac:dyDescent="0.3">
      <c r="A25" s="3">
        <v>2016</v>
      </c>
      <c r="B25" s="3" t="s">
        <v>71</v>
      </c>
      <c r="C25" s="8"/>
      <c r="D25" s="8"/>
      <c r="E25" s="8"/>
      <c r="F25" s="8"/>
      <c r="G25" s="8"/>
      <c r="H25" s="4">
        <v>39000</v>
      </c>
      <c r="I25" s="4" t="s">
        <v>116</v>
      </c>
      <c r="J25" s="5">
        <v>159551</v>
      </c>
      <c r="K25" s="5">
        <v>1157181.46</v>
      </c>
      <c r="L25" s="5">
        <v>102327.1</v>
      </c>
      <c r="M25" s="11">
        <v>1</v>
      </c>
      <c r="N25" s="4" t="s">
        <v>75</v>
      </c>
      <c r="O25" s="7" t="s">
        <v>76</v>
      </c>
      <c r="P25" s="7" t="s">
        <v>77</v>
      </c>
      <c r="Q25" s="7" t="s">
        <v>78</v>
      </c>
      <c r="R25" s="6">
        <v>43343</v>
      </c>
      <c r="S25" s="3" t="s">
        <v>79</v>
      </c>
      <c r="T25" s="3">
        <v>2016</v>
      </c>
      <c r="U25" s="6">
        <v>42551</v>
      </c>
      <c r="V25" s="7" t="s">
        <v>80</v>
      </c>
    </row>
    <row r="26" spans="1:22" x14ac:dyDescent="0.3">
      <c r="A26" s="3">
        <v>2016</v>
      </c>
      <c r="B26" s="3" t="s">
        <v>71</v>
      </c>
      <c r="C26" s="8"/>
      <c r="D26" s="8"/>
      <c r="E26" s="8"/>
      <c r="F26" s="8"/>
      <c r="G26" s="8"/>
      <c r="H26" s="4">
        <v>44000</v>
      </c>
      <c r="I26" s="4" t="s">
        <v>118</v>
      </c>
      <c r="J26" s="5">
        <v>34796787.5</v>
      </c>
      <c r="K26" s="5">
        <v>50511735.039999999</v>
      </c>
      <c r="L26" s="5">
        <v>17707220.790000003</v>
      </c>
      <c r="M26" s="11">
        <v>1</v>
      </c>
      <c r="N26" s="4" t="s">
        <v>75</v>
      </c>
      <c r="O26" s="7" t="s">
        <v>76</v>
      </c>
      <c r="P26" s="7" t="s">
        <v>77</v>
      </c>
      <c r="Q26" s="7" t="s">
        <v>78</v>
      </c>
      <c r="R26" s="6">
        <v>43343</v>
      </c>
      <c r="S26" s="3" t="s">
        <v>79</v>
      </c>
      <c r="T26" s="3">
        <v>2016</v>
      </c>
      <c r="U26" s="6">
        <v>42551</v>
      </c>
      <c r="V26" s="7" t="s">
        <v>80</v>
      </c>
    </row>
    <row r="27" spans="1:22" x14ac:dyDescent="0.3">
      <c r="A27" s="3">
        <v>2016</v>
      </c>
      <c r="B27" s="3" t="s">
        <v>71</v>
      </c>
      <c r="C27" s="8"/>
      <c r="D27" s="8"/>
      <c r="E27" s="8"/>
      <c r="F27" s="8"/>
      <c r="G27" s="8"/>
      <c r="H27" s="4">
        <v>48000</v>
      </c>
      <c r="I27" s="4" t="s">
        <v>120</v>
      </c>
      <c r="J27" s="5">
        <v>3240000</v>
      </c>
      <c r="K27" s="5">
        <v>3295000</v>
      </c>
      <c r="L27" s="5">
        <v>1530121.36</v>
      </c>
      <c r="M27" s="11">
        <v>1</v>
      </c>
      <c r="N27" s="4" t="s">
        <v>75</v>
      </c>
      <c r="O27" s="7" t="s">
        <v>76</v>
      </c>
      <c r="P27" s="7" t="s">
        <v>77</v>
      </c>
      <c r="Q27" s="7" t="s">
        <v>78</v>
      </c>
      <c r="R27" s="6">
        <v>43343</v>
      </c>
      <c r="S27" s="3" t="s">
        <v>79</v>
      </c>
      <c r="T27" s="3">
        <v>2016</v>
      </c>
      <c r="U27" s="6">
        <v>42551</v>
      </c>
      <c r="V27" s="7" t="s">
        <v>80</v>
      </c>
    </row>
    <row r="28" spans="1:22" x14ac:dyDescent="0.3">
      <c r="A28" s="3">
        <v>2016</v>
      </c>
      <c r="B28" s="3" t="s">
        <v>71</v>
      </c>
      <c r="C28" s="8"/>
      <c r="D28" s="8"/>
      <c r="E28" s="8"/>
      <c r="F28" s="8"/>
      <c r="G28" s="8"/>
      <c r="H28" s="4">
        <v>51000</v>
      </c>
      <c r="I28" s="4" t="s">
        <v>122</v>
      </c>
      <c r="J28" s="5">
        <v>724336</v>
      </c>
      <c r="K28" s="5">
        <v>831652</v>
      </c>
      <c r="L28" s="5">
        <v>14592.8</v>
      </c>
      <c r="M28" s="11">
        <v>1</v>
      </c>
      <c r="N28" s="4" t="s">
        <v>75</v>
      </c>
      <c r="O28" s="7" t="s">
        <v>76</v>
      </c>
      <c r="P28" s="7" t="s">
        <v>77</v>
      </c>
      <c r="Q28" s="7" t="s">
        <v>78</v>
      </c>
      <c r="R28" s="6">
        <v>43343</v>
      </c>
      <c r="S28" s="3" t="s">
        <v>79</v>
      </c>
      <c r="T28" s="3">
        <v>2016</v>
      </c>
      <c r="U28" s="6">
        <v>42551</v>
      </c>
      <c r="V28" s="7" t="s">
        <v>80</v>
      </c>
    </row>
    <row r="29" spans="1:22" x14ac:dyDescent="0.3">
      <c r="A29" s="3">
        <v>2016</v>
      </c>
      <c r="B29" s="3" t="s">
        <v>71</v>
      </c>
      <c r="C29" s="8"/>
      <c r="D29" s="8"/>
      <c r="E29" s="8"/>
      <c r="F29" s="8"/>
      <c r="G29" s="8"/>
      <c r="H29" s="4">
        <v>52000</v>
      </c>
      <c r="I29" s="4" t="s">
        <v>124</v>
      </c>
      <c r="J29" s="5">
        <v>326824</v>
      </c>
      <c r="K29" s="5">
        <v>235624</v>
      </c>
      <c r="L29" s="5">
        <v>15874.99</v>
      </c>
      <c r="M29" s="11">
        <v>1</v>
      </c>
      <c r="N29" s="4" t="s">
        <v>75</v>
      </c>
      <c r="O29" s="7" t="s">
        <v>76</v>
      </c>
      <c r="P29" s="7" t="s">
        <v>77</v>
      </c>
      <c r="Q29" s="7" t="s">
        <v>78</v>
      </c>
      <c r="R29" s="6">
        <v>43343</v>
      </c>
      <c r="S29" s="3" t="s">
        <v>79</v>
      </c>
      <c r="T29" s="3">
        <v>2016</v>
      </c>
      <c r="U29" s="6">
        <v>42551</v>
      </c>
      <c r="V29" s="7" t="s">
        <v>80</v>
      </c>
    </row>
    <row r="30" spans="1:22" x14ac:dyDescent="0.3">
      <c r="A30" s="3">
        <v>2016</v>
      </c>
      <c r="B30" s="3" t="s">
        <v>71</v>
      </c>
      <c r="C30" s="8"/>
      <c r="D30" s="8"/>
      <c r="E30" s="8"/>
      <c r="F30" s="8"/>
      <c r="G30" s="8"/>
      <c r="H30" s="4">
        <v>53000</v>
      </c>
      <c r="I30" s="4" t="s">
        <v>126</v>
      </c>
      <c r="J30" s="5">
        <v>173500</v>
      </c>
      <c r="K30" s="5">
        <v>98500</v>
      </c>
      <c r="L30" s="5">
        <v>0</v>
      </c>
      <c r="M30" s="11">
        <v>1</v>
      </c>
      <c r="N30" s="4" t="s">
        <v>75</v>
      </c>
      <c r="O30" s="7" t="s">
        <v>76</v>
      </c>
      <c r="P30" s="7" t="s">
        <v>77</v>
      </c>
      <c r="Q30" s="7" t="s">
        <v>78</v>
      </c>
      <c r="R30" s="6">
        <v>43343</v>
      </c>
      <c r="S30" s="3" t="s">
        <v>79</v>
      </c>
      <c r="T30" s="3">
        <v>2016</v>
      </c>
      <c r="U30" s="6">
        <v>42551</v>
      </c>
      <c r="V30" s="7" t="s">
        <v>80</v>
      </c>
    </row>
    <row r="31" spans="1:22" x14ac:dyDescent="0.3">
      <c r="A31" s="3">
        <v>2016</v>
      </c>
      <c r="B31" s="3" t="s">
        <v>71</v>
      </c>
      <c r="C31" s="8"/>
      <c r="D31" s="8"/>
      <c r="E31" s="8"/>
      <c r="F31" s="8"/>
      <c r="G31" s="8"/>
      <c r="H31" s="4">
        <v>56000</v>
      </c>
      <c r="I31" s="4" t="s">
        <v>128</v>
      </c>
      <c r="J31" s="5">
        <v>28482</v>
      </c>
      <c r="K31" s="5">
        <v>132925</v>
      </c>
      <c r="L31" s="5">
        <v>4640</v>
      </c>
      <c r="M31" s="11">
        <v>1</v>
      </c>
      <c r="N31" s="4" t="s">
        <v>75</v>
      </c>
      <c r="O31" s="7" t="s">
        <v>76</v>
      </c>
      <c r="P31" s="7" t="s">
        <v>77</v>
      </c>
      <c r="Q31" s="7" t="s">
        <v>78</v>
      </c>
      <c r="R31" s="6">
        <v>43343</v>
      </c>
      <c r="S31" s="3" t="s">
        <v>79</v>
      </c>
      <c r="T31" s="3">
        <v>2016</v>
      </c>
      <c r="U31" s="6">
        <v>42551</v>
      </c>
      <c r="V31" s="7" t="s">
        <v>80</v>
      </c>
    </row>
    <row r="32" spans="1:22" x14ac:dyDescent="0.3">
      <c r="A32" s="3">
        <v>2016</v>
      </c>
      <c r="B32" s="3" t="s">
        <v>71</v>
      </c>
      <c r="C32" s="8"/>
      <c r="D32" s="8"/>
      <c r="E32" s="8"/>
      <c r="F32" s="8"/>
      <c r="G32" s="8"/>
      <c r="H32" s="4">
        <v>58000</v>
      </c>
      <c r="I32" s="4" t="s">
        <v>130</v>
      </c>
      <c r="J32" s="5">
        <v>0</v>
      </c>
      <c r="K32" s="5">
        <v>319159.69</v>
      </c>
      <c r="L32" s="5">
        <v>319159.69</v>
      </c>
      <c r="M32" s="11">
        <v>1</v>
      </c>
      <c r="N32" s="4" t="s">
        <v>75</v>
      </c>
      <c r="O32" s="7" t="s">
        <v>76</v>
      </c>
      <c r="P32" s="7" t="s">
        <v>77</v>
      </c>
      <c r="Q32" s="7" t="s">
        <v>78</v>
      </c>
      <c r="R32" s="6">
        <v>43343</v>
      </c>
      <c r="S32" s="3" t="s">
        <v>79</v>
      </c>
      <c r="T32" s="3">
        <v>2016</v>
      </c>
      <c r="U32" s="6">
        <v>42551</v>
      </c>
      <c r="V32" s="7" t="s">
        <v>80</v>
      </c>
    </row>
    <row r="33" spans="1:22" x14ac:dyDescent="0.3">
      <c r="A33" s="3">
        <v>2016</v>
      </c>
      <c r="B33" s="3" t="s">
        <v>71</v>
      </c>
      <c r="C33" s="8"/>
      <c r="D33" s="8"/>
      <c r="E33" s="8"/>
      <c r="F33" s="8"/>
      <c r="G33" s="8"/>
      <c r="H33" s="4">
        <v>59000</v>
      </c>
      <c r="I33" s="4" t="s">
        <v>132</v>
      </c>
      <c r="J33" s="5">
        <v>0</v>
      </c>
      <c r="K33" s="5">
        <v>5280</v>
      </c>
      <c r="L33" s="5">
        <v>0</v>
      </c>
      <c r="M33" s="11">
        <v>1</v>
      </c>
      <c r="N33" s="4" t="s">
        <v>75</v>
      </c>
      <c r="O33" s="7" t="s">
        <v>76</v>
      </c>
      <c r="P33" s="7" t="s">
        <v>77</v>
      </c>
      <c r="Q33" s="7" t="s">
        <v>78</v>
      </c>
      <c r="R33" s="6">
        <v>43343</v>
      </c>
      <c r="S33" s="3" t="s">
        <v>79</v>
      </c>
      <c r="T33" s="3">
        <v>2016</v>
      </c>
      <c r="U33" s="6">
        <v>42551</v>
      </c>
      <c r="V33" s="7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29" workbookViewId="0">
      <selection activeCell="A157" sqref="A157"/>
    </sheetView>
  </sheetViews>
  <sheetFormatPr baseColWidth="10" defaultColWidth="9.109375" defaultRowHeight="14.4" x14ac:dyDescent="0.3"/>
  <cols>
    <col min="1" max="1" width="3.44140625" bestFit="1" customWidth="1"/>
    <col min="2" max="2" width="20.6640625" bestFit="1" customWidth="1"/>
    <col min="3" max="3" width="29.6640625" bestFit="1" customWidth="1"/>
    <col min="4" max="4" width="36.44140625" bestFit="1" customWidth="1"/>
    <col min="5" max="5" width="38.44140625" bestFit="1" customWidth="1"/>
    <col min="6" max="6" width="35.44140625" bestFit="1" customWidth="1"/>
  </cols>
  <sheetData>
    <row r="1" spans="1:6" hidden="1" x14ac:dyDescent="0.3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3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3">
      <c r="A4">
        <v>1</v>
      </c>
      <c r="B4" s="4">
        <v>11301</v>
      </c>
      <c r="C4" s="4" t="s">
        <v>74</v>
      </c>
      <c r="D4" s="5">
        <v>69435602</v>
      </c>
      <c r="E4" s="5">
        <v>69435602</v>
      </c>
      <c r="F4" s="5">
        <f>2703689.95+31416135.09</f>
        <v>34119825.039999999</v>
      </c>
    </row>
    <row r="5" spans="1:6" x14ac:dyDescent="0.3">
      <c r="A5">
        <v>1</v>
      </c>
      <c r="B5" s="4">
        <v>21101</v>
      </c>
      <c r="C5" s="4" t="s">
        <v>83</v>
      </c>
      <c r="D5" s="5">
        <v>542074</v>
      </c>
      <c r="E5" s="5">
        <v>570614</v>
      </c>
      <c r="F5" s="5">
        <f>86034.85+16765.04+71918.73</f>
        <v>174718.62</v>
      </c>
    </row>
    <row r="6" spans="1:6" x14ac:dyDescent="0.3">
      <c r="A6">
        <v>1</v>
      </c>
      <c r="B6" s="4">
        <v>21201</v>
      </c>
      <c r="C6" s="4" t="s">
        <v>86</v>
      </c>
      <c r="D6" s="5">
        <v>3000</v>
      </c>
      <c r="E6" s="5">
        <v>3000</v>
      </c>
      <c r="F6" s="5">
        <v>0</v>
      </c>
    </row>
    <row r="7" spans="1:6" x14ac:dyDescent="0.3">
      <c r="A7">
        <v>1</v>
      </c>
      <c r="B7" s="4">
        <v>21401</v>
      </c>
      <c r="C7" s="4" t="s">
        <v>89</v>
      </c>
      <c r="D7" s="5">
        <v>223256</v>
      </c>
      <c r="E7" s="5">
        <v>162545.49</v>
      </c>
      <c r="F7" s="5">
        <v>616</v>
      </c>
    </row>
    <row r="8" spans="1:6" x14ac:dyDescent="0.3">
      <c r="A8">
        <v>1</v>
      </c>
      <c r="B8" s="4">
        <v>21501</v>
      </c>
      <c r="C8" s="4" t="s">
        <v>92</v>
      </c>
      <c r="D8" s="5">
        <v>16170</v>
      </c>
      <c r="E8" s="5">
        <v>26370</v>
      </c>
      <c r="F8" s="5">
        <v>7571.6</v>
      </c>
    </row>
    <row r="9" spans="1:6" x14ac:dyDescent="0.3">
      <c r="A9">
        <v>1</v>
      </c>
      <c r="B9" s="4">
        <v>21601</v>
      </c>
      <c r="C9" s="4" t="s">
        <v>94</v>
      </c>
      <c r="D9" s="5">
        <v>490763</v>
      </c>
      <c r="E9" s="5">
        <v>480063</v>
      </c>
      <c r="F9" s="5">
        <f>37412.29+15387.42+36974.58</f>
        <v>89774.290000000008</v>
      </c>
    </row>
    <row r="10" spans="1:6" x14ac:dyDescent="0.3">
      <c r="A10">
        <v>1</v>
      </c>
      <c r="B10" s="4">
        <v>21701</v>
      </c>
      <c r="C10" s="4" t="s">
        <v>96</v>
      </c>
      <c r="D10" s="5">
        <v>314800</v>
      </c>
      <c r="E10" s="5">
        <v>353820.06</v>
      </c>
      <c r="F10" s="5">
        <f>19875.15+9173.98</f>
        <v>29049.13</v>
      </c>
    </row>
    <row r="11" spans="1:6" x14ac:dyDescent="0.3">
      <c r="A11">
        <v>1</v>
      </c>
      <c r="B11" s="4">
        <v>22101</v>
      </c>
      <c r="C11" s="4" t="s">
        <v>98</v>
      </c>
      <c r="D11" s="5">
        <v>209990</v>
      </c>
      <c r="E11" s="5">
        <v>246766.7</v>
      </c>
      <c r="F11" s="5">
        <f>2733.62+3450+40018.67</f>
        <v>46202.29</v>
      </c>
    </row>
    <row r="12" spans="1:6" x14ac:dyDescent="0.3">
      <c r="A12">
        <v>1</v>
      </c>
      <c r="B12" s="4">
        <v>22102</v>
      </c>
      <c r="C12" s="4" t="s">
        <v>98</v>
      </c>
      <c r="D12" s="5">
        <v>5000</v>
      </c>
      <c r="E12" s="5">
        <v>5000</v>
      </c>
      <c r="F12" s="5">
        <v>0</v>
      </c>
    </row>
    <row r="13" spans="1:6" x14ac:dyDescent="0.3">
      <c r="A13">
        <v>1</v>
      </c>
      <c r="B13" s="4">
        <v>22103</v>
      </c>
      <c r="C13" s="4" t="s">
        <v>101</v>
      </c>
      <c r="D13" s="5">
        <v>45000</v>
      </c>
      <c r="E13" s="5">
        <v>45000</v>
      </c>
      <c r="F13" s="5">
        <v>5245.53</v>
      </c>
    </row>
    <row r="14" spans="1:6" x14ac:dyDescent="0.3">
      <c r="A14">
        <v>1</v>
      </c>
      <c r="B14" s="4">
        <v>22301</v>
      </c>
      <c r="C14" s="4" t="s">
        <v>103</v>
      </c>
      <c r="D14" s="5">
        <v>102980</v>
      </c>
      <c r="E14" s="5">
        <v>110280.53</v>
      </c>
      <c r="F14" s="5">
        <f>1600.8+8280.3</f>
        <v>9881.0999999999985</v>
      </c>
    </row>
    <row r="15" spans="1:6" x14ac:dyDescent="0.3">
      <c r="A15">
        <v>1</v>
      </c>
      <c r="B15" s="4">
        <v>23101</v>
      </c>
      <c r="C15" s="4" t="s">
        <v>105</v>
      </c>
      <c r="D15" s="5">
        <v>82539</v>
      </c>
      <c r="E15" s="5">
        <v>82539</v>
      </c>
      <c r="F15" s="5">
        <v>3573.6</v>
      </c>
    </row>
    <row r="16" spans="1:6" x14ac:dyDescent="0.3">
      <c r="A16">
        <v>1</v>
      </c>
      <c r="B16" s="4">
        <v>23201</v>
      </c>
      <c r="C16" s="4" t="s">
        <v>107</v>
      </c>
      <c r="D16" s="5">
        <v>532500</v>
      </c>
      <c r="E16" s="5">
        <v>532500</v>
      </c>
      <c r="F16" s="5">
        <v>0</v>
      </c>
    </row>
    <row r="17" spans="1:6" x14ac:dyDescent="0.3">
      <c r="A17">
        <v>1</v>
      </c>
      <c r="B17" s="4">
        <v>23301</v>
      </c>
      <c r="C17" s="4" t="s">
        <v>109</v>
      </c>
      <c r="D17" s="5">
        <v>112050</v>
      </c>
      <c r="E17" s="5">
        <v>112050</v>
      </c>
      <c r="F17" s="5">
        <v>0</v>
      </c>
    </row>
    <row r="18" spans="1:6" x14ac:dyDescent="0.3">
      <c r="A18">
        <v>1</v>
      </c>
      <c r="B18" s="4">
        <v>23401</v>
      </c>
      <c r="C18" s="4" t="s">
        <v>111</v>
      </c>
      <c r="D18" s="5">
        <v>1275</v>
      </c>
      <c r="E18" s="5">
        <v>4875</v>
      </c>
      <c r="F18" s="5">
        <f>211.6+910.11</f>
        <v>1121.71</v>
      </c>
    </row>
    <row r="19" spans="1:6" x14ac:dyDescent="0.3">
      <c r="A19">
        <v>1</v>
      </c>
      <c r="B19" s="4">
        <v>23701</v>
      </c>
      <c r="C19" s="4" t="s">
        <v>113</v>
      </c>
      <c r="D19" s="5">
        <v>367897</v>
      </c>
      <c r="E19" s="5">
        <v>367897</v>
      </c>
      <c r="F19" s="5">
        <v>6481.15</v>
      </c>
    </row>
    <row r="20" spans="1:6" x14ac:dyDescent="0.3">
      <c r="A20">
        <v>1</v>
      </c>
      <c r="B20" s="4">
        <v>23901</v>
      </c>
      <c r="C20" s="4" t="s">
        <v>115</v>
      </c>
      <c r="D20" s="5">
        <v>263100</v>
      </c>
      <c r="E20" s="5">
        <v>263100</v>
      </c>
      <c r="F20" s="5">
        <v>10489.65</v>
      </c>
    </row>
    <row r="21" spans="1:6" x14ac:dyDescent="0.3">
      <c r="A21">
        <v>1</v>
      </c>
      <c r="B21" s="4">
        <v>24101</v>
      </c>
      <c r="C21" s="4" t="s">
        <v>117</v>
      </c>
      <c r="D21" s="5">
        <v>16900</v>
      </c>
      <c r="E21" s="5">
        <v>25905</v>
      </c>
      <c r="F21" s="5">
        <v>15112.64</v>
      </c>
    </row>
    <row r="22" spans="1:6" x14ac:dyDescent="0.3">
      <c r="A22">
        <v>1</v>
      </c>
      <c r="B22" s="4">
        <v>24201</v>
      </c>
      <c r="C22" s="4" t="s">
        <v>119</v>
      </c>
      <c r="D22" s="5">
        <v>13600</v>
      </c>
      <c r="E22" s="5">
        <v>16600</v>
      </c>
      <c r="F22" s="5">
        <f>265+3133.35</f>
        <v>3398.35</v>
      </c>
    </row>
    <row r="23" spans="1:6" x14ac:dyDescent="0.3">
      <c r="A23">
        <v>1</v>
      </c>
      <c r="B23" s="4">
        <v>24301</v>
      </c>
      <c r="C23" s="4" t="s">
        <v>121</v>
      </c>
      <c r="D23" s="5">
        <v>18800</v>
      </c>
      <c r="E23" s="5">
        <v>18800</v>
      </c>
      <c r="F23" s="5">
        <v>5495.04</v>
      </c>
    </row>
    <row r="24" spans="1:6" x14ac:dyDescent="0.3">
      <c r="A24">
        <v>1</v>
      </c>
      <c r="B24" s="4">
        <v>24401</v>
      </c>
      <c r="C24" s="4" t="s">
        <v>123</v>
      </c>
      <c r="D24" s="5">
        <v>18000</v>
      </c>
      <c r="E24" s="5">
        <v>18000</v>
      </c>
      <c r="F24" s="5">
        <v>34</v>
      </c>
    </row>
    <row r="25" spans="1:6" x14ac:dyDescent="0.3">
      <c r="A25">
        <v>1</v>
      </c>
      <c r="B25" s="4">
        <v>24501</v>
      </c>
      <c r="C25" s="4" t="s">
        <v>125</v>
      </c>
      <c r="D25" s="5">
        <v>35492</v>
      </c>
      <c r="E25" s="5">
        <v>47393</v>
      </c>
      <c r="F25" s="5">
        <f>144+13501</f>
        <v>13645</v>
      </c>
    </row>
    <row r="26" spans="1:6" x14ac:dyDescent="0.3">
      <c r="A26">
        <v>1</v>
      </c>
      <c r="B26" s="4">
        <v>24601</v>
      </c>
      <c r="C26" s="4" t="s">
        <v>127</v>
      </c>
      <c r="D26" s="5">
        <v>171533</v>
      </c>
      <c r="E26" s="5">
        <v>198033</v>
      </c>
      <c r="F26" s="5">
        <f>760.66+77686.26</f>
        <v>78446.92</v>
      </c>
    </row>
    <row r="27" spans="1:6" x14ac:dyDescent="0.3">
      <c r="A27">
        <v>1</v>
      </c>
      <c r="B27" s="4">
        <v>24701</v>
      </c>
      <c r="C27" s="4" t="s">
        <v>129</v>
      </c>
      <c r="D27" s="5">
        <v>205224</v>
      </c>
      <c r="E27" s="5">
        <v>249344</v>
      </c>
      <c r="F27" s="5">
        <f>869.69+28759.69</f>
        <v>29629.379999999997</v>
      </c>
    </row>
    <row r="28" spans="1:6" x14ac:dyDescent="0.3">
      <c r="A28">
        <v>1</v>
      </c>
      <c r="B28" s="4">
        <v>24801</v>
      </c>
      <c r="C28" s="4" t="s">
        <v>131</v>
      </c>
      <c r="D28" s="5">
        <v>41500</v>
      </c>
      <c r="E28" s="5">
        <v>41500</v>
      </c>
      <c r="F28" s="5">
        <v>0</v>
      </c>
    </row>
    <row r="29" spans="1:6" x14ac:dyDescent="0.3">
      <c r="A29">
        <v>1</v>
      </c>
      <c r="B29" s="4">
        <v>24901</v>
      </c>
      <c r="C29" s="4" t="s">
        <v>133</v>
      </c>
      <c r="D29" s="5">
        <v>104843</v>
      </c>
      <c r="E29" s="5">
        <v>198893</v>
      </c>
      <c r="F29" s="5">
        <f>244.98+41212.44</f>
        <v>41457.420000000006</v>
      </c>
    </row>
    <row r="30" spans="1:6" x14ac:dyDescent="0.3">
      <c r="A30">
        <v>1</v>
      </c>
      <c r="B30" s="4">
        <v>25101</v>
      </c>
      <c r="C30" s="4" t="s">
        <v>134</v>
      </c>
      <c r="D30" s="5">
        <v>1050</v>
      </c>
      <c r="E30" s="5">
        <v>1050</v>
      </c>
      <c r="F30" s="5">
        <v>0</v>
      </c>
    </row>
    <row r="31" spans="1:6" x14ac:dyDescent="0.3">
      <c r="A31">
        <v>1</v>
      </c>
      <c r="B31" s="4">
        <v>25201</v>
      </c>
      <c r="C31" s="4" t="s">
        <v>135</v>
      </c>
      <c r="D31" s="5">
        <v>29769</v>
      </c>
      <c r="E31" s="5">
        <v>29769</v>
      </c>
      <c r="F31" s="5">
        <v>258.02</v>
      </c>
    </row>
    <row r="32" spans="1:6" x14ac:dyDescent="0.3">
      <c r="A32">
        <v>1</v>
      </c>
      <c r="B32" s="4">
        <v>25301</v>
      </c>
      <c r="C32" s="4" t="s">
        <v>136</v>
      </c>
      <c r="D32" s="5">
        <v>11173</v>
      </c>
      <c r="E32" s="5">
        <v>11041</v>
      </c>
      <c r="F32" s="5">
        <v>0</v>
      </c>
    </row>
    <row r="33" spans="1:6" x14ac:dyDescent="0.3">
      <c r="A33">
        <v>1</v>
      </c>
      <c r="B33" s="4">
        <v>25401</v>
      </c>
      <c r="C33" s="4" t="s">
        <v>137</v>
      </c>
      <c r="D33" s="5">
        <v>69693</v>
      </c>
      <c r="E33" s="5">
        <v>9693</v>
      </c>
      <c r="F33" s="5">
        <v>0</v>
      </c>
    </row>
    <row r="34" spans="1:6" x14ac:dyDescent="0.3">
      <c r="A34">
        <v>1</v>
      </c>
      <c r="B34" s="4">
        <v>25601</v>
      </c>
      <c r="C34" s="4" t="s">
        <v>138</v>
      </c>
      <c r="D34" s="5">
        <v>62595</v>
      </c>
      <c r="E34" s="5">
        <v>221435.35</v>
      </c>
      <c r="F34" s="5">
        <f>765.29+132127.16</f>
        <v>132892.45000000001</v>
      </c>
    </row>
    <row r="35" spans="1:6" x14ac:dyDescent="0.3">
      <c r="A35">
        <v>1</v>
      </c>
      <c r="B35" s="4">
        <v>25901</v>
      </c>
      <c r="C35" s="4" t="s">
        <v>139</v>
      </c>
      <c r="D35" s="5">
        <v>68723</v>
      </c>
      <c r="E35" s="5">
        <v>61201</v>
      </c>
      <c r="F35" s="5">
        <v>1357.2</v>
      </c>
    </row>
    <row r="36" spans="1:6" x14ac:dyDescent="0.3">
      <c r="A36">
        <v>1</v>
      </c>
      <c r="B36" s="4">
        <v>26101</v>
      </c>
      <c r="C36" s="4" t="s">
        <v>140</v>
      </c>
      <c r="D36" s="5">
        <v>3208940</v>
      </c>
      <c r="E36" s="5">
        <v>3208940</v>
      </c>
      <c r="F36" s="5">
        <v>770621.19</v>
      </c>
    </row>
    <row r="37" spans="1:6" x14ac:dyDescent="0.3">
      <c r="A37">
        <v>1</v>
      </c>
      <c r="B37" s="4">
        <v>27101</v>
      </c>
      <c r="C37" s="4" t="s">
        <v>141</v>
      </c>
      <c r="D37" s="5">
        <v>293470</v>
      </c>
      <c r="E37" s="5">
        <v>439768</v>
      </c>
      <c r="F37" s="5">
        <f>8543.4+361.5</f>
        <v>8904.9</v>
      </c>
    </row>
    <row r="38" spans="1:6" x14ac:dyDescent="0.3">
      <c r="A38">
        <v>1</v>
      </c>
      <c r="B38" s="4">
        <v>27201</v>
      </c>
      <c r="C38" s="4" t="s">
        <v>142</v>
      </c>
      <c r="D38" s="5">
        <v>66782</v>
      </c>
      <c r="E38" s="5">
        <v>66782</v>
      </c>
      <c r="F38" s="5">
        <f>1636.99+11981.05</f>
        <v>13618.039999999999</v>
      </c>
    </row>
    <row r="39" spans="1:6" x14ac:dyDescent="0.3">
      <c r="A39">
        <v>1</v>
      </c>
      <c r="B39" s="4">
        <v>27301</v>
      </c>
      <c r="C39" s="4" t="s">
        <v>143</v>
      </c>
      <c r="D39" s="5">
        <v>0</v>
      </c>
      <c r="E39" s="5">
        <v>1250</v>
      </c>
      <c r="F39" s="5">
        <v>1079.96</v>
      </c>
    </row>
    <row r="40" spans="1:6" x14ac:dyDescent="0.3">
      <c r="A40">
        <v>1</v>
      </c>
      <c r="B40" s="4">
        <v>27501</v>
      </c>
      <c r="C40" s="4" t="s">
        <v>144</v>
      </c>
      <c r="D40" s="5">
        <v>21350</v>
      </c>
      <c r="E40" s="5">
        <v>21350</v>
      </c>
      <c r="F40" s="5">
        <v>0</v>
      </c>
    </row>
    <row r="41" spans="1:6" x14ac:dyDescent="0.3">
      <c r="A41">
        <v>1</v>
      </c>
      <c r="B41" s="4">
        <v>29101</v>
      </c>
      <c r="C41" s="4" t="s">
        <v>145</v>
      </c>
      <c r="D41" s="5">
        <v>146378</v>
      </c>
      <c r="E41" s="5">
        <v>56129</v>
      </c>
      <c r="F41" s="5">
        <v>882.06</v>
      </c>
    </row>
    <row r="42" spans="1:6" x14ac:dyDescent="0.3">
      <c r="A42">
        <v>1</v>
      </c>
      <c r="B42" s="4">
        <v>29201</v>
      </c>
      <c r="C42" s="4" t="s">
        <v>146</v>
      </c>
      <c r="D42" s="5">
        <v>44012</v>
      </c>
      <c r="E42" s="5">
        <v>47512</v>
      </c>
      <c r="F42" s="5">
        <f>133+11097.64</f>
        <v>11230.64</v>
      </c>
    </row>
    <row r="43" spans="1:6" x14ac:dyDescent="0.3">
      <c r="A43">
        <v>1</v>
      </c>
      <c r="B43" s="4">
        <v>29301</v>
      </c>
      <c r="C43" s="4" t="s">
        <v>147</v>
      </c>
      <c r="D43" s="5">
        <v>17000</v>
      </c>
      <c r="E43" s="5">
        <v>28407.65</v>
      </c>
      <c r="F43" s="5">
        <v>0</v>
      </c>
    </row>
    <row r="44" spans="1:6" x14ac:dyDescent="0.3">
      <c r="A44">
        <v>1</v>
      </c>
      <c r="B44" s="4">
        <v>29401</v>
      </c>
      <c r="C44" s="4" t="s">
        <v>148</v>
      </c>
      <c r="D44" s="5">
        <v>76814</v>
      </c>
      <c r="E44" s="5">
        <v>61814</v>
      </c>
      <c r="F44" s="5">
        <f>5067.36+4374.86</f>
        <v>9442.2199999999993</v>
      </c>
    </row>
    <row r="45" spans="1:6" x14ac:dyDescent="0.3">
      <c r="A45">
        <v>1</v>
      </c>
      <c r="B45" s="4">
        <v>29501</v>
      </c>
      <c r="C45" s="4" t="s">
        <v>149</v>
      </c>
      <c r="D45" s="5">
        <v>52500</v>
      </c>
      <c r="E45" s="5">
        <v>16500</v>
      </c>
      <c r="F45" s="5">
        <v>0</v>
      </c>
    </row>
    <row r="46" spans="1:6" x14ac:dyDescent="0.3">
      <c r="A46">
        <v>1</v>
      </c>
      <c r="B46" s="4">
        <v>29601</v>
      </c>
      <c r="C46" s="4" t="s">
        <v>150</v>
      </c>
      <c r="D46" s="5">
        <v>9300</v>
      </c>
      <c r="E46" s="5">
        <v>9300</v>
      </c>
      <c r="F46" s="5">
        <v>0</v>
      </c>
    </row>
    <row r="47" spans="1:6" x14ac:dyDescent="0.3">
      <c r="A47">
        <v>1</v>
      </c>
      <c r="B47" s="4">
        <v>29801</v>
      </c>
      <c r="C47" s="4" t="s">
        <v>151</v>
      </c>
      <c r="D47" s="5">
        <v>740</v>
      </c>
      <c r="E47" s="5">
        <v>740</v>
      </c>
      <c r="F47" s="5">
        <v>0</v>
      </c>
    </row>
    <row r="48" spans="1:6" x14ac:dyDescent="0.3">
      <c r="A48">
        <v>1</v>
      </c>
      <c r="B48" s="4">
        <v>29901</v>
      </c>
      <c r="C48" s="4" t="s">
        <v>152</v>
      </c>
      <c r="D48" s="5">
        <v>152877</v>
      </c>
      <c r="E48" s="5">
        <v>213353.11</v>
      </c>
      <c r="F48" s="5">
        <f>1881.98+94334.57</f>
        <v>96216.55</v>
      </c>
    </row>
    <row r="49" spans="1:6" x14ac:dyDescent="0.3">
      <c r="A49">
        <v>1</v>
      </c>
      <c r="B49" s="4">
        <v>31101</v>
      </c>
      <c r="C49" s="4" t="s">
        <v>153</v>
      </c>
      <c r="D49" s="5">
        <v>930388.79</v>
      </c>
      <c r="E49" s="5">
        <v>930388.79</v>
      </c>
      <c r="F49" s="5">
        <v>329265</v>
      </c>
    </row>
    <row r="50" spans="1:6" x14ac:dyDescent="0.3">
      <c r="A50">
        <v>1</v>
      </c>
      <c r="B50" s="4">
        <v>31201</v>
      </c>
      <c r="C50" s="4" t="s">
        <v>154</v>
      </c>
      <c r="D50" s="5">
        <v>157200</v>
      </c>
      <c r="E50" s="5">
        <v>347225.08</v>
      </c>
      <c r="F50" s="5">
        <f>9749.52+62891.41</f>
        <v>72640.930000000008</v>
      </c>
    </row>
    <row r="51" spans="1:6" x14ac:dyDescent="0.3">
      <c r="A51">
        <v>1</v>
      </c>
      <c r="B51" s="4">
        <v>31301</v>
      </c>
      <c r="C51" s="4" t="s">
        <v>155</v>
      </c>
      <c r="D51" s="5">
        <v>693124</v>
      </c>
      <c r="E51" s="5">
        <v>693124</v>
      </c>
      <c r="F51" s="5">
        <v>188774</v>
      </c>
    </row>
    <row r="52" spans="1:6" x14ac:dyDescent="0.3">
      <c r="A52">
        <v>1</v>
      </c>
      <c r="B52" s="4">
        <v>31401</v>
      </c>
      <c r="C52" s="4" t="s">
        <v>156</v>
      </c>
      <c r="D52" s="5">
        <v>287288</v>
      </c>
      <c r="E52" s="5">
        <v>287288</v>
      </c>
      <c r="F52" s="5">
        <v>124660.93</v>
      </c>
    </row>
    <row r="53" spans="1:6" x14ac:dyDescent="0.3">
      <c r="A53">
        <v>1</v>
      </c>
      <c r="B53" s="4">
        <v>31501</v>
      </c>
      <c r="C53" s="4" t="s">
        <v>157</v>
      </c>
      <c r="D53" s="5">
        <v>174700</v>
      </c>
      <c r="E53" s="5">
        <v>174700</v>
      </c>
      <c r="F53" s="5">
        <v>55357.19</v>
      </c>
    </row>
    <row r="54" spans="1:6" x14ac:dyDescent="0.3">
      <c r="A54">
        <v>1</v>
      </c>
      <c r="B54" s="4">
        <v>31601</v>
      </c>
      <c r="C54" s="4" t="s">
        <v>158</v>
      </c>
      <c r="D54" s="5">
        <v>0</v>
      </c>
      <c r="E54" s="5">
        <v>7000</v>
      </c>
      <c r="F54" s="5">
        <v>0</v>
      </c>
    </row>
    <row r="55" spans="1:6" x14ac:dyDescent="0.3">
      <c r="A55">
        <v>1</v>
      </c>
      <c r="B55" s="4">
        <v>31801</v>
      </c>
      <c r="C55" s="4" t="s">
        <v>159</v>
      </c>
      <c r="D55" s="5">
        <v>11700</v>
      </c>
      <c r="E55" s="5">
        <v>11700</v>
      </c>
      <c r="F55" s="5">
        <v>320</v>
      </c>
    </row>
    <row r="56" spans="1:6" x14ac:dyDescent="0.3">
      <c r="A56">
        <v>1</v>
      </c>
      <c r="B56" s="4">
        <v>32201</v>
      </c>
      <c r="C56" s="4" t="s">
        <v>160</v>
      </c>
      <c r="D56" s="5">
        <v>1690943</v>
      </c>
      <c r="E56" s="5">
        <v>1771943</v>
      </c>
      <c r="F56" s="5">
        <v>804850</v>
      </c>
    </row>
    <row r="57" spans="1:6" x14ac:dyDescent="0.3">
      <c r="A57">
        <v>1</v>
      </c>
      <c r="B57" s="4">
        <v>32301</v>
      </c>
      <c r="C57" s="4" t="s">
        <v>161</v>
      </c>
      <c r="D57" s="5">
        <v>335820</v>
      </c>
      <c r="E57" s="5">
        <v>335820</v>
      </c>
      <c r="F57" s="5">
        <f>17726.47+55698.83</f>
        <v>73425.3</v>
      </c>
    </row>
    <row r="58" spans="1:6" x14ac:dyDescent="0.3">
      <c r="A58">
        <v>1</v>
      </c>
      <c r="B58" s="4">
        <v>32501</v>
      </c>
      <c r="C58" s="4" t="s">
        <v>162</v>
      </c>
      <c r="D58" s="5">
        <v>15000</v>
      </c>
      <c r="E58" s="5">
        <v>21920.02</v>
      </c>
      <c r="F58" s="5">
        <v>0</v>
      </c>
    </row>
    <row r="59" spans="1:6" x14ac:dyDescent="0.3">
      <c r="A59">
        <v>1</v>
      </c>
      <c r="B59" s="4">
        <v>32701</v>
      </c>
      <c r="C59" s="4" t="s">
        <v>163</v>
      </c>
      <c r="D59" s="5">
        <v>3000</v>
      </c>
      <c r="E59" s="5">
        <v>3230</v>
      </c>
      <c r="F59" s="5">
        <v>0</v>
      </c>
    </row>
    <row r="60" spans="1:6" x14ac:dyDescent="0.3">
      <c r="A60">
        <v>1</v>
      </c>
      <c r="B60" s="4">
        <v>32901</v>
      </c>
      <c r="C60" s="4" t="s">
        <v>164</v>
      </c>
      <c r="D60" s="5">
        <v>122500</v>
      </c>
      <c r="E60" s="5">
        <v>2402227.87</v>
      </c>
      <c r="F60" s="5">
        <f>150+46632+36210</f>
        <v>82992</v>
      </c>
    </row>
    <row r="61" spans="1:6" x14ac:dyDescent="0.3">
      <c r="A61">
        <v>1</v>
      </c>
      <c r="B61" s="4">
        <v>33101</v>
      </c>
      <c r="C61" s="4" t="s">
        <v>165</v>
      </c>
      <c r="D61" s="5">
        <v>100000</v>
      </c>
      <c r="E61" s="5">
        <v>100000</v>
      </c>
      <c r="F61" s="5">
        <v>0</v>
      </c>
    </row>
    <row r="62" spans="1:6" x14ac:dyDescent="0.3">
      <c r="A62">
        <v>1</v>
      </c>
      <c r="B62" s="4">
        <v>33201</v>
      </c>
      <c r="C62" s="4" t="s">
        <v>166</v>
      </c>
      <c r="D62" s="5">
        <v>298000</v>
      </c>
      <c r="E62" s="5">
        <v>298000</v>
      </c>
      <c r="F62" s="5">
        <v>0</v>
      </c>
    </row>
    <row r="63" spans="1:6" x14ac:dyDescent="0.3">
      <c r="A63">
        <v>1</v>
      </c>
      <c r="B63" s="4">
        <v>33301</v>
      </c>
      <c r="C63" s="4" t="s">
        <v>167</v>
      </c>
      <c r="D63" s="5">
        <v>265680</v>
      </c>
      <c r="E63" s="5">
        <v>265680</v>
      </c>
      <c r="F63" s="5">
        <f>13688+49184</f>
        <v>62872</v>
      </c>
    </row>
    <row r="64" spans="1:6" x14ac:dyDescent="0.3">
      <c r="A64">
        <v>1</v>
      </c>
      <c r="B64" s="4">
        <v>33401</v>
      </c>
      <c r="C64" s="4" t="s">
        <v>168</v>
      </c>
      <c r="D64" s="5">
        <v>33800</v>
      </c>
      <c r="E64" s="5">
        <v>30000</v>
      </c>
      <c r="F64" s="5">
        <v>2146</v>
      </c>
    </row>
    <row r="65" spans="1:6" x14ac:dyDescent="0.3">
      <c r="A65">
        <v>1</v>
      </c>
      <c r="B65" s="4">
        <v>33601</v>
      </c>
      <c r="C65" s="4" t="s">
        <v>169</v>
      </c>
      <c r="D65" s="5">
        <v>191842</v>
      </c>
      <c r="E65" s="5">
        <v>149144.29999999999</v>
      </c>
      <c r="F65" s="5">
        <f>13638.12+31452.36</f>
        <v>45090.48</v>
      </c>
    </row>
    <row r="66" spans="1:6" x14ac:dyDescent="0.3">
      <c r="A66">
        <v>1</v>
      </c>
      <c r="B66" s="4">
        <v>33602</v>
      </c>
      <c r="C66" s="4" t="s">
        <v>170</v>
      </c>
      <c r="D66" s="5">
        <v>56500</v>
      </c>
      <c r="E66" s="5">
        <v>56400</v>
      </c>
      <c r="F66" s="5">
        <v>1382.23</v>
      </c>
    </row>
    <row r="67" spans="1:6" x14ac:dyDescent="0.3">
      <c r="A67">
        <v>1</v>
      </c>
      <c r="B67" s="4">
        <v>33801</v>
      </c>
      <c r="C67" s="4" t="s">
        <v>171</v>
      </c>
      <c r="D67" s="5">
        <v>2577848.71</v>
      </c>
      <c r="E67" s="5">
        <v>3388767</v>
      </c>
      <c r="F67" s="5">
        <f>141056+1376334.11</f>
        <v>1517390.11</v>
      </c>
    </row>
    <row r="68" spans="1:6" x14ac:dyDescent="0.3">
      <c r="A68">
        <v>1</v>
      </c>
      <c r="B68" s="4">
        <v>33901</v>
      </c>
      <c r="C68" s="4" t="s">
        <v>172</v>
      </c>
      <c r="D68" s="5">
        <v>478100</v>
      </c>
      <c r="E68" s="5">
        <v>478100</v>
      </c>
      <c r="F68" s="5">
        <v>141122.23999999999</v>
      </c>
    </row>
    <row r="69" spans="1:6" x14ac:dyDescent="0.3">
      <c r="A69">
        <v>1</v>
      </c>
      <c r="B69" s="4">
        <v>34101</v>
      </c>
      <c r="C69" s="4" t="s">
        <v>173</v>
      </c>
      <c r="D69" s="5">
        <v>77586</v>
      </c>
      <c r="E69" s="5">
        <v>96058</v>
      </c>
      <c r="F69" s="5">
        <f>1590+16000+11428.38</f>
        <v>29018.379999999997</v>
      </c>
    </row>
    <row r="70" spans="1:6" x14ac:dyDescent="0.3">
      <c r="A70">
        <v>1</v>
      </c>
      <c r="B70" s="4">
        <v>34401</v>
      </c>
      <c r="C70" s="4" t="s">
        <v>174</v>
      </c>
      <c r="D70" s="5">
        <v>104145</v>
      </c>
      <c r="E70" s="5">
        <v>104145</v>
      </c>
      <c r="F70" s="5">
        <v>15671.07</v>
      </c>
    </row>
    <row r="71" spans="1:6" x14ac:dyDescent="0.3">
      <c r="A71">
        <v>1</v>
      </c>
      <c r="B71" s="4">
        <v>34501</v>
      </c>
      <c r="C71" s="4" t="s">
        <v>175</v>
      </c>
      <c r="D71" s="5">
        <v>380194</v>
      </c>
      <c r="E71" s="5">
        <v>380194</v>
      </c>
      <c r="F71" s="5">
        <v>0</v>
      </c>
    </row>
    <row r="72" spans="1:6" x14ac:dyDescent="0.3">
      <c r="A72">
        <v>1</v>
      </c>
      <c r="B72" s="4">
        <v>34502</v>
      </c>
      <c r="C72" s="4" t="s">
        <v>176</v>
      </c>
      <c r="D72" s="5">
        <v>136661</v>
      </c>
      <c r="E72" s="5">
        <v>136661</v>
      </c>
      <c r="F72" s="5">
        <v>0</v>
      </c>
    </row>
    <row r="73" spans="1:6" x14ac:dyDescent="0.3">
      <c r="A73">
        <v>1</v>
      </c>
      <c r="B73" s="4">
        <v>35102</v>
      </c>
      <c r="C73" s="4" t="s">
        <v>177</v>
      </c>
      <c r="D73" s="5">
        <v>200000</v>
      </c>
      <c r="E73" s="5">
        <v>348393.31</v>
      </c>
      <c r="F73" s="5">
        <v>97370.4</v>
      </c>
    </row>
    <row r="74" spans="1:6" x14ac:dyDescent="0.3">
      <c r="A74">
        <v>1</v>
      </c>
      <c r="B74" s="4">
        <v>35201</v>
      </c>
      <c r="C74" s="4" t="s">
        <v>178</v>
      </c>
      <c r="D74" s="5">
        <v>35856</v>
      </c>
      <c r="E74" s="5">
        <v>54576</v>
      </c>
      <c r="F74" s="5">
        <f>12992+5936</f>
        <v>18928</v>
      </c>
    </row>
    <row r="75" spans="1:6" x14ac:dyDescent="0.3">
      <c r="A75">
        <v>1</v>
      </c>
      <c r="B75" s="4">
        <v>35301</v>
      </c>
      <c r="C75" s="4" t="s">
        <v>179</v>
      </c>
      <c r="D75" s="5">
        <v>20000</v>
      </c>
      <c r="E75" s="5">
        <v>20000</v>
      </c>
      <c r="F75" s="5">
        <v>0</v>
      </c>
    </row>
    <row r="76" spans="1:6" x14ac:dyDescent="0.3">
      <c r="A76">
        <v>1</v>
      </c>
      <c r="B76" s="4">
        <v>35401</v>
      </c>
      <c r="C76" s="4" t="s">
        <v>180</v>
      </c>
      <c r="D76" s="5">
        <v>67000</v>
      </c>
      <c r="E76" s="5">
        <v>117440</v>
      </c>
      <c r="F76" s="5">
        <v>0</v>
      </c>
    </row>
    <row r="77" spans="1:6" x14ac:dyDescent="0.3">
      <c r="A77">
        <v>1</v>
      </c>
      <c r="B77" s="4">
        <v>35501</v>
      </c>
      <c r="C77" s="4" t="s">
        <v>181</v>
      </c>
      <c r="D77" s="5">
        <v>2006396</v>
      </c>
      <c r="E77" s="5">
        <v>2006396</v>
      </c>
      <c r="F77" s="5">
        <f>17383.9+28187.46+355557.9</f>
        <v>401129.26</v>
      </c>
    </row>
    <row r="78" spans="1:6" x14ac:dyDescent="0.3">
      <c r="A78">
        <v>1</v>
      </c>
      <c r="B78" s="4">
        <v>35701</v>
      </c>
      <c r="C78" s="4" t="s">
        <v>182</v>
      </c>
      <c r="D78" s="5">
        <v>94140</v>
      </c>
      <c r="E78" s="5">
        <v>93272</v>
      </c>
      <c r="F78" s="5">
        <v>910.04</v>
      </c>
    </row>
    <row r="79" spans="1:6" x14ac:dyDescent="0.3">
      <c r="A79">
        <v>1</v>
      </c>
      <c r="B79" s="4">
        <v>35801</v>
      </c>
      <c r="C79" s="4" t="s">
        <v>183</v>
      </c>
      <c r="D79" s="5">
        <v>1130415</v>
      </c>
      <c r="E79" s="5">
        <v>1179744</v>
      </c>
      <c r="F79" s="5">
        <f>93438+309024</f>
        <v>402462</v>
      </c>
    </row>
    <row r="80" spans="1:6" x14ac:dyDescent="0.3">
      <c r="A80">
        <v>1</v>
      </c>
      <c r="B80" s="4">
        <v>35802</v>
      </c>
      <c r="C80" s="4" t="s">
        <v>184</v>
      </c>
      <c r="D80" s="5">
        <v>1000</v>
      </c>
      <c r="E80" s="5">
        <v>1000</v>
      </c>
      <c r="F80" s="5">
        <v>0</v>
      </c>
    </row>
    <row r="81" spans="1:6" x14ac:dyDescent="0.3">
      <c r="A81">
        <v>1</v>
      </c>
      <c r="B81" s="4">
        <v>35901</v>
      </c>
      <c r="C81" s="4" t="s">
        <v>185</v>
      </c>
      <c r="D81" s="5">
        <v>167000</v>
      </c>
      <c r="E81" s="5">
        <v>165300</v>
      </c>
      <c r="F81" s="5">
        <f>10578.31+43790.14</f>
        <v>54368.45</v>
      </c>
    </row>
    <row r="82" spans="1:6" x14ac:dyDescent="0.3">
      <c r="A82">
        <v>1</v>
      </c>
      <c r="B82" s="4">
        <v>36101</v>
      </c>
      <c r="C82" s="4" t="s">
        <v>186</v>
      </c>
      <c r="D82" s="5">
        <v>90500</v>
      </c>
      <c r="E82" s="5">
        <v>640124.1</v>
      </c>
      <c r="F82" s="5">
        <v>465704.5</v>
      </c>
    </row>
    <row r="83" spans="1:6" x14ac:dyDescent="0.3">
      <c r="A83">
        <v>1</v>
      </c>
      <c r="B83" s="4">
        <v>36201</v>
      </c>
      <c r="C83" s="4" t="s">
        <v>187</v>
      </c>
      <c r="D83" s="5">
        <v>30000</v>
      </c>
      <c r="E83" s="5">
        <v>30000</v>
      </c>
      <c r="F83" s="5">
        <v>8767.5400000000009</v>
      </c>
    </row>
    <row r="84" spans="1:6" x14ac:dyDescent="0.3">
      <c r="A84">
        <v>1</v>
      </c>
      <c r="B84" s="4">
        <v>36401</v>
      </c>
      <c r="C84" s="4" t="s">
        <v>188</v>
      </c>
      <c r="D84" s="5">
        <v>53000</v>
      </c>
      <c r="E84" s="5">
        <v>35500</v>
      </c>
      <c r="F84" s="5">
        <v>0</v>
      </c>
    </row>
    <row r="85" spans="1:6" x14ac:dyDescent="0.3">
      <c r="A85">
        <v>1</v>
      </c>
      <c r="B85" s="4">
        <v>36901</v>
      </c>
      <c r="C85" s="4" t="s">
        <v>189</v>
      </c>
      <c r="D85" s="5">
        <v>1000</v>
      </c>
      <c r="E85" s="5">
        <v>1000</v>
      </c>
      <c r="F85" s="5">
        <v>0</v>
      </c>
    </row>
    <row r="86" spans="1:6" x14ac:dyDescent="0.3">
      <c r="A86">
        <v>1</v>
      </c>
      <c r="B86" s="4">
        <v>37101</v>
      </c>
      <c r="C86" s="4" t="s">
        <v>190</v>
      </c>
      <c r="D86" s="5">
        <v>5000</v>
      </c>
      <c r="E86" s="5">
        <v>5000</v>
      </c>
      <c r="F86" s="5">
        <v>0</v>
      </c>
    </row>
    <row r="87" spans="1:6" x14ac:dyDescent="0.3">
      <c r="A87">
        <v>1</v>
      </c>
      <c r="B87" s="4">
        <v>37201</v>
      </c>
      <c r="C87" s="4" t="s">
        <v>191</v>
      </c>
      <c r="D87" s="5">
        <v>17500</v>
      </c>
      <c r="E87" s="5">
        <v>17500</v>
      </c>
      <c r="F87" s="5">
        <v>0</v>
      </c>
    </row>
    <row r="88" spans="1:6" x14ac:dyDescent="0.3">
      <c r="A88">
        <v>1</v>
      </c>
      <c r="B88" s="4">
        <v>37202</v>
      </c>
      <c r="C88" s="4" t="s">
        <v>192</v>
      </c>
      <c r="D88" s="5">
        <v>1000</v>
      </c>
      <c r="E88" s="5">
        <v>1000</v>
      </c>
      <c r="F88" s="5">
        <v>0</v>
      </c>
    </row>
    <row r="89" spans="1:6" x14ac:dyDescent="0.3">
      <c r="A89">
        <v>1</v>
      </c>
      <c r="B89" s="4">
        <v>37501</v>
      </c>
      <c r="C89" s="4" t="s">
        <v>193</v>
      </c>
      <c r="D89" s="5">
        <v>149150</v>
      </c>
      <c r="E89" s="5">
        <v>151705</v>
      </c>
      <c r="F89" s="5">
        <f>250+1194</f>
        <v>1444</v>
      </c>
    </row>
    <row r="90" spans="1:6" x14ac:dyDescent="0.3">
      <c r="A90">
        <v>1</v>
      </c>
      <c r="B90" s="4">
        <v>38201</v>
      </c>
      <c r="C90" s="4" t="s">
        <v>194</v>
      </c>
      <c r="D90" s="5">
        <v>612963</v>
      </c>
      <c r="E90" s="5">
        <v>1045433.86</v>
      </c>
      <c r="F90" s="5">
        <f>67996+203963.51+2959.49</f>
        <v>274919</v>
      </c>
    </row>
    <row r="91" spans="1:6" x14ac:dyDescent="0.3">
      <c r="A91">
        <v>1</v>
      </c>
      <c r="B91" s="4">
        <v>38202</v>
      </c>
      <c r="C91" s="4" t="s">
        <v>195</v>
      </c>
      <c r="D91" s="5">
        <v>14600</v>
      </c>
      <c r="E91" s="5">
        <v>14600</v>
      </c>
      <c r="F91" s="5">
        <v>5088.75</v>
      </c>
    </row>
    <row r="92" spans="1:6" x14ac:dyDescent="0.3">
      <c r="A92">
        <v>1</v>
      </c>
      <c r="B92" s="4">
        <v>38203</v>
      </c>
      <c r="C92" s="4" t="s">
        <v>196</v>
      </c>
      <c r="D92" s="5">
        <v>50000</v>
      </c>
      <c r="E92" s="5">
        <v>167500</v>
      </c>
      <c r="F92" s="5">
        <f>72291.17+29190.24+42411.47</f>
        <v>143892.88</v>
      </c>
    </row>
    <row r="93" spans="1:6" x14ac:dyDescent="0.3">
      <c r="A93">
        <v>1</v>
      </c>
      <c r="B93" s="4">
        <v>38204</v>
      </c>
      <c r="C93" s="4" t="s">
        <v>197</v>
      </c>
      <c r="D93" s="5">
        <v>82000</v>
      </c>
      <c r="E93" s="5">
        <v>325079.98</v>
      </c>
      <c r="F93" s="5">
        <f>5285+278513.21</f>
        <v>283798.21000000002</v>
      </c>
    </row>
    <row r="94" spans="1:6" x14ac:dyDescent="0.3">
      <c r="A94">
        <v>1</v>
      </c>
      <c r="B94" s="4">
        <v>38205</v>
      </c>
      <c r="C94" s="4" t="s">
        <v>198</v>
      </c>
      <c r="D94" s="5">
        <v>80000</v>
      </c>
      <c r="E94" s="5">
        <v>80000</v>
      </c>
      <c r="F94" s="5">
        <f>14194.85+10248.6</f>
        <v>24443.45</v>
      </c>
    </row>
    <row r="95" spans="1:6" x14ac:dyDescent="0.3">
      <c r="A95">
        <v>1</v>
      </c>
      <c r="B95" s="4">
        <v>38206</v>
      </c>
      <c r="C95" s="4" t="s">
        <v>199</v>
      </c>
      <c r="D95" s="5">
        <v>52000</v>
      </c>
      <c r="E95" s="5">
        <v>52000</v>
      </c>
      <c r="F95" s="5">
        <v>0</v>
      </c>
    </row>
    <row r="96" spans="1:6" x14ac:dyDescent="0.3">
      <c r="A96">
        <v>1</v>
      </c>
      <c r="B96" s="4">
        <v>38207</v>
      </c>
      <c r="C96" s="4" t="s">
        <v>200</v>
      </c>
      <c r="D96" s="5">
        <v>43000</v>
      </c>
      <c r="E96" s="5">
        <v>43000</v>
      </c>
      <c r="F96" s="5">
        <v>0</v>
      </c>
    </row>
    <row r="97" spans="1:6" x14ac:dyDescent="0.3">
      <c r="A97">
        <v>1</v>
      </c>
      <c r="B97" s="4">
        <v>38208</v>
      </c>
      <c r="C97" s="4" t="s">
        <v>201</v>
      </c>
      <c r="D97" s="5">
        <v>680000</v>
      </c>
      <c r="E97" s="5">
        <v>1573000</v>
      </c>
      <c r="F97" s="5">
        <v>0</v>
      </c>
    </row>
    <row r="98" spans="1:6" x14ac:dyDescent="0.3">
      <c r="A98">
        <v>1</v>
      </c>
      <c r="B98" s="4">
        <v>38209</v>
      </c>
      <c r="C98" s="4" t="s">
        <v>202</v>
      </c>
      <c r="D98" s="5">
        <v>452000</v>
      </c>
      <c r="E98" s="5">
        <v>452500</v>
      </c>
      <c r="F98" s="5">
        <v>0</v>
      </c>
    </row>
    <row r="99" spans="1:6" x14ac:dyDescent="0.3">
      <c r="A99">
        <v>1</v>
      </c>
      <c r="B99" s="4">
        <v>38210</v>
      </c>
      <c r="C99" s="4" t="s">
        <v>203</v>
      </c>
      <c r="D99" s="5">
        <v>200070</v>
      </c>
      <c r="E99" s="5">
        <v>147870</v>
      </c>
      <c r="F99" s="5">
        <f>22620+1291.5+13556.6</f>
        <v>37468.1</v>
      </c>
    </row>
    <row r="100" spans="1:6" x14ac:dyDescent="0.3">
      <c r="A100">
        <v>1</v>
      </c>
      <c r="B100" s="4">
        <v>38211</v>
      </c>
      <c r="C100" s="4" t="s">
        <v>204</v>
      </c>
      <c r="D100" s="5">
        <v>129500</v>
      </c>
      <c r="E100" s="5">
        <v>129500</v>
      </c>
      <c r="F100" s="5">
        <v>530.14</v>
      </c>
    </row>
    <row r="101" spans="1:6" x14ac:dyDescent="0.3">
      <c r="A101">
        <v>1</v>
      </c>
      <c r="B101" s="4">
        <v>38501</v>
      </c>
      <c r="C101" s="4" t="s">
        <v>205</v>
      </c>
      <c r="D101" s="5">
        <v>74400</v>
      </c>
      <c r="E101" s="5">
        <v>69400</v>
      </c>
      <c r="F101" s="5">
        <v>7572.37</v>
      </c>
    </row>
    <row r="102" spans="1:6" x14ac:dyDescent="0.3">
      <c r="A102">
        <v>1</v>
      </c>
      <c r="B102" s="4">
        <v>39201</v>
      </c>
      <c r="C102" s="4" t="s">
        <v>206</v>
      </c>
      <c r="D102" s="5">
        <v>109151</v>
      </c>
      <c r="E102" s="5">
        <v>109789</v>
      </c>
      <c r="F102" s="5">
        <v>75863.100000000006</v>
      </c>
    </row>
    <row r="103" spans="1:6" x14ac:dyDescent="0.3">
      <c r="A103">
        <v>1</v>
      </c>
      <c r="B103" s="4">
        <v>39501</v>
      </c>
      <c r="C103" s="4" t="s">
        <v>207</v>
      </c>
      <c r="D103" s="5">
        <v>0</v>
      </c>
      <c r="E103" s="5">
        <v>544</v>
      </c>
      <c r="F103" s="5">
        <v>544</v>
      </c>
    </row>
    <row r="104" spans="1:6" x14ac:dyDescent="0.3">
      <c r="A104">
        <v>1</v>
      </c>
      <c r="B104" s="4">
        <v>39905</v>
      </c>
      <c r="C104" s="4" t="s">
        <v>208</v>
      </c>
      <c r="D104" s="5">
        <v>50400</v>
      </c>
      <c r="E104" s="5">
        <v>1046848.46</v>
      </c>
      <c r="F104" s="5">
        <v>25920</v>
      </c>
    </row>
    <row r="105" spans="1:6" x14ac:dyDescent="0.3">
      <c r="A105">
        <v>1</v>
      </c>
      <c r="B105" s="4">
        <v>44101</v>
      </c>
      <c r="C105" s="4" t="s">
        <v>209</v>
      </c>
      <c r="D105" s="5">
        <v>549505.19999999995</v>
      </c>
      <c r="E105" s="5">
        <v>7171916.9299999997</v>
      </c>
      <c r="F105" s="5">
        <f>7618.58+4938.4+1012150.47</f>
        <v>1024707.45</v>
      </c>
    </row>
    <row r="106" spans="1:6" x14ac:dyDescent="0.3">
      <c r="A106">
        <v>1</v>
      </c>
      <c r="B106" s="4">
        <v>44103</v>
      </c>
      <c r="C106" s="4" t="s">
        <v>210</v>
      </c>
      <c r="D106" s="5">
        <v>3135131.8</v>
      </c>
      <c r="E106" s="5">
        <v>55131.8</v>
      </c>
      <c r="F106" s="5">
        <v>0</v>
      </c>
    </row>
    <row r="107" spans="1:6" x14ac:dyDescent="0.3">
      <c r="A107">
        <v>1</v>
      </c>
      <c r="B107" s="4">
        <v>44104</v>
      </c>
      <c r="C107" s="4" t="s">
        <v>211</v>
      </c>
      <c r="D107" s="5">
        <v>1946634.11</v>
      </c>
      <c r="E107" s="5">
        <v>1946634.11</v>
      </c>
      <c r="F107" s="5">
        <v>0</v>
      </c>
    </row>
    <row r="108" spans="1:6" x14ac:dyDescent="0.3">
      <c r="A108">
        <v>1</v>
      </c>
      <c r="B108" s="4">
        <v>44105</v>
      </c>
      <c r="C108" s="4" t="s">
        <v>212</v>
      </c>
      <c r="D108" s="5">
        <v>270000</v>
      </c>
      <c r="E108" s="5">
        <v>0</v>
      </c>
      <c r="F108" s="5">
        <v>0</v>
      </c>
    </row>
    <row r="109" spans="1:6" x14ac:dyDescent="0.3">
      <c r="A109">
        <v>1</v>
      </c>
      <c r="B109" s="4">
        <v>44106</v>
      </c>
      <c r="C109" s="4" t="s">
        <v>213</v>
      </c>
      <c r="D109" s="5">
        <v>1627818</v>
      </c>
      <c r="E109" s="5">
        <v>1627818</v>
      </c>
      <c r="F109" s="5">
        <f>155720.55+247864.86</f>
        <v>403585.41</v>
      </c>
    </row>
    <row r="110" spans="1:6" x14ac:dyDescent="0.3">
      <c r="A110">
        <v>1</v>
      </c>
      <c r="B110" s="4">
        <v>44107</v>
      </c>
      <c r="C110" s="4" t="s">
        <v>214</v>
      </c>
      <c r="D110" s="5">
        <v>1618061.65</v>
      </c>
      <c r="E110" s="5">
        <v>1959400</v>
      </c>
      <c r="F110" s="5">
        <v>896000</v>
      </c>
    </row>
    <row r="111" spans="1:6" x14ac:dyDescent="0.3">
      <c r="A111">
        <v>1</v>
      </c>
      <c r="B111" s="4">
        <v>44108</v>
      </c>
      <c r="C111" s="4" t="s">
        <v>215</v>
      </c>
      <c r="D111" s="5">
        <v>72000</v>
      </c>
      <c r="E111" s="5">
        <v>369000</v>
      </c>
      <c r="F111" s="5">
        <f>29812+68399.99</f>
        <v>98211.99</v>
      </c>
    </row>
    <row r="112" spans="1:6" x14ac:dyDescent="0.3">
      <c r="A112">
        <v>1</v>
      </c>
      <c r="B112" s="4">
        <v>44109</v>
      </c>
      <c r="C112" s="4" t="s">
        <v>216</v>
      </c>
      <c r="D112" s="5">
        <v>367987</v>
      </c>
      <c r="E112" s="5">
        <v>1258987</v>
      </c>
      <c r="F112" s="5">
        <v>178118</v>
      </c>
    </row>
    <row r="113" spans="1:6" x14ac:dyDescent="0.3">
      <c r="A113">
        <v>1</v>
      </c>
      <c r="B113" s="4">
        <v>44110</v>
      </c>
      <c r="C113" s="4" t="s">
        <v>217</v>
      </c>
      <c r="D113" s="5">
        <v>339432</v>
      </c>
      <c r="E113" s="5">
        <v>839432</v>
      </c>
      <c r="F113" s="5">
        <f>17297+4250+283106.61</f>
        <v>304653.61</v>
      </c>
    </row>
    <row r="114" spans="1:6" x14ac:dyDescent="0.3">
      <c r="A114">
        <v>1</v>
      </c>
      <c r="B114" s="4">
        <v>44111</v>
      </c>
      <c r="C114" s="4" t="s">
        <v>218</v>
      </c>
      <c r="D114" s="5">
        <v>552072</v>
      </c>
      <c r="E114" s="5">
        <v>636872</v>
      </c>
      <c r="F114" s="5">
        <f>34600+35150+305720.01</f>
        <v>375470.01</v>
      </c>
    </row>
    <row r="115" spans="1:6" x14ac:dyDescent="0.3">
      <c r="A115">
        <v>1</v>
      </c>
      <c r="B115" s="4">
        <v>44112</v>
      </c>
      <c r="C115" s="4" t="s">
        <v>219</v>
      </c>
      <c r="D115" s="5">
        <v>427240</v>
      </c>
      <c r="E115" s="5">
        <v>177240</v>
      </c>
      <c r="F115" s="5">
        <f>6720+31291.58</f>
        <v>38011.58</v>
      </c>
    </row>
    <row r="116" spans="1:6" x14ac:dyDescent="0.3">
      <c r="A116">
        <v>1</v>
      </c>
      <c r="B116" s="4">
        <v>44113</v>
      </c>
      <c r="C116" s="4" t="s">
        <v>220</v>
      </c>
      <c r="D116" s="5">
        <v>99144</v>
      </c>
      <c r="E116" s="5">
        <v>99144</v>
      </c>
      <c r="F116" s="5">
        <v>34000.36</v>
      </c>
    </row>
    <row r="117" spans="1:6" x14ac:dyDescent="0.3">
      <c r="A117">
        <v>1</v>
      </c>
      <c r="B117" s="4">
        <v>44114</v>
      </c>
      <c r="C117" s="4" t="s">
        <v>221</v>
      </c>
      <c r="D117" s="5">
        <v>3007792</v>
      </c>
      <c r="E117" s="5">
        <v>3007792</v>
      </c>
      <c r="F117" s="5">
        <f>28250+1031309.19</f>
        <v>1059559.19</v>
      </c>
    </row>
    <row r="118" spans="1:6" x14ac:dyDescent="0.3">
      <c r="A118">
        <v>1</v>
      </c>
      <c r="B118" s="4">
        <v>44115</v>
      </c>
      <c r="C118" s="4" t="s">
        <v>222</v>
      </c>
      <c r="D118" s="5">
        <v>13817048.800000001</v>
      </c>
      <c r="E118" s="5">
        <v>23812646.260000002</v>
      </c>
      <c r="F118" s="5">
        <f>71225+10351461.54</f>
        <v>10422686.539999999</v>
      </c>
    </row>
    <row r="119" spans="1:6" x14ac:dyDescent="0.3">
      <c r="A119">
        <v>1</v>
      </c>
      <c r="B119" s="4">
        <v>44116</v>
      </c>
      <c r="C119" s="4" t="s">
        <v>223</v>
      </c>
      <c r="D119" s="5">
        <v>1978283.05</v>
      </c>
      <c r="E119" s="5">
        <v>2061883.05</v>
      </c>
      <c r="F119" s="5">
        <f>102627.74+26675.5+768274.18</f>
        <v>897577.42</v>
      </c>
    </row>
    <row r="120" spans="1:6" x14ac:dyDescent="0.3">
      <c r="A120">
        <v>1</v>
      </c>
      <c r="B120" s="4">
        <v>44117</v>
      </c>
      <c r="C120" s="4" t="s">
        <v>224</v>
      </c>
      <c r="D120" s="5">
        <v>984685.89</v>
      </c>
      <c r="E120" s="5">
        <v>984685.89</v>
      </c>
      <c r="F120" s="5">
        <f>112189.73+112560.95+210332.88</f>
        <v>435083.56</v>
      </c>
    </row>
    <row r="121" spans="1:6" x14ac:dyDescent="0.3">
      <c r="A121">
        <v>1</v>
      </c>
      <c r="B121" s="4">
        <v>44118</v>
      </c>
      <c r="C121" s="4" t="s">
        <v>225</v>
      </c>
      <c r="D121" s="5">
        <v>96000</v>
      </c>
      <c r="E121" s="5">
        <v>96000</v>
      </c>
      <c r="F121" s="5">
        <v>12233</v>
      </c>
    </row>
    <row r="122" spans="1:6" x14ac:dyDescent="0.3">
      <c r="A122">
        <v>1</v>
      </c>
      <c r="B122" s="4">
        <v>44119</v>
      </c>
      <c r="C122" s="4" t="s">
        <v>226</v>
      </c>
      <c r="D122" s="5">
        <v>150000</v>
      </c>
      <c r="E122" s="5">
        <v>150000</v>
      </c>
      <c r="F122" s="5">
        <f>2204+10300+24244</f>
        <v>36748</v>
      </c>
    </row>
    <row r="123" spans="1:6" x14ac:dyDescent="0.3">
      <c r="A123">
        <v>1</v>
      </c>
      <c r="B123" s="4">
        <v>44120</v>
      </c>
      <c r="C123" s="4" t="s">
        <v>227</v>
      </c>
      <c r="D123" s="5">
        <v>480000</v>
      </c>
      <c r="E123" s="5">
        <v>480000</v>
      </c>
      <c r="F123" s="5">
        <f>8496.12+184932.81</f>
        <v>193428.93</v>
      </c>
    </row>
    <row r="124" spans="1:6" x14ac:dyDescent="0.3">
      <c r="A124">
        <v>1</v>
      </c>
      <c r="B124" s="4">
        <v>44201</v>
      </c>
      <c r="C124" s="4" t="s">
        <v>228</v>
      </c>
      <c r="D124" s="5">
        <v>2396952</v>
      </c>
      <c r="E124" s="5">
        <v>2644152</v>
      </c>
      <c r="F124" s="5">
        <f>4000+939686.6</f>
        <v>943686.6</v>
      </c>
    </row>
    <row r="125" spans="1:6" x14ac:dyDescent="0.3">
      <c r="A125">
        <v>1</v>
      </c>
      <c r="B125" s="4">
        <v>44501</v>
      </c>
      <c r="C125" s="4" t="s">
        <v>229</v>
      </c>
      <c r="D125" s="5">
        <v>641000</v>
      </c>
      <c r="E125" s="5">
        <v>533000</v>
      </c>
      <c r="F125" s="5">
        <v>31364.16</v>
      </c>
    </row>
    <row r="126" spans="1:6" x14ac:dyDescent="0.3">
      <c r="A126">
        <v>1</v>
      </c>
      <c r="B126" s="4">
        <v>44502</v>
      </c>
      <c r="C126" s="4" t="s">
        <v>230</v>
      </c>
      <c r="D126" s="5">
        <v>240000</v>
      </c>
      <c r="E126" s="5">
        <v>300000</v>
      </c>
      <c r="F126" s="5">
        <f>33350+138576.6</f>
        <v>171926.6</v>
      </c>
    </row>
    <row r="127" spans="1:6" x14ac:dyDescent="0.3">
      <c r="A127">
        <v>1</v>
      </c>
      <c r="B127" s="4">
        <v>44801</v>
      </c>
      <c r="C127" s="4" t="s">
        <v>231</v>
      </c>
      <c r="D127" s="5">
        <v>0</v>
      </c>
      <c r="E127" s="5">
        <v>300000</v>
      </c>
      <c r="F127" s="5">
        <f>9080.02+49603.92+91484.44</f>
        <v>150168.38</v>
      </c>
    </row>
    <row r="128" spans="1:6" x14ac:dyDescent="0.3">
      <c r="A128">
        <v>1</v>
      </c>
      <c r="B128" s="4">
        <v>48101</v>
      </c>
      <c r="C128" s="4" t="s">
        <v>232</v>
      </c>
      <c r="D128" s="5">
        <v>3240000</v>
      </c>
      <c r="E128" s="5">
        <v>3295000</v>
      </c>
      <c r="F128" s="5">
        <v>1530121.36</v>
      </c>
    </row>
    <row r="129" spans="1:6" x14ac:dyDescent="0.3">
      <c r="A129">
        <v>1</v>
      </c>
      <c r="B129" s="4">
        <v>51101</v>
      </c>
      <c r="C129" s="4" t="s">
        <v>233</v>
      </c>
      <c r="D129" s="5">
        <v>4600</v>
      </c>
      <c r="E129" s="5">
        <v>4600</v>
      </c>
      <c r="F129" s="5">
        <v>0</v>
      </c>
    </row>
    <row r="130" spans="1:6" x14ac:dyDescent="0.3">
      <c r="A130">
        <v>1</v>
      </c>
      <c r="B130" s="4">
        <v>51108</v>
      </c>
      <c r="C130" s="4" t="s">
        <v>234</v>
      </c>
      <c r="D130" s="5">
        <v>3000</v>
      </c>
      <c r="E130" s="5">
        <v>3000</v>
      </c>
      <c r="F130" s="5">
        <v>0</v>
      </c>
    </row>
    <row r="131" spans="1:6" x14ac:dyDescent="0.3">
      <c r="A131">
        <v>1</v>
      </c>
      <c r="B131" s="4">
        <v>51110</v>
      </c>
      <c r="C131" s="4" t="s">
        <v>235</v>
      </c>
      <c r="D131" s="5">
        <v>48500</v>
      </c>
      <c r="E131" s="5">
        <v>48500</v>
      </c>
      <c r="F131" s="5">
        <v>3224.8</v>
      </c>
    </row>
    <row r="132" spans="1:6" x14ac:dyDescent="0.3">
      <c r="A132">
        <v>1</v>
      </c>
      <c r="B132" s="4">
        <v>51201</v>
      </c>
      <c r="C132" s="4" t="s">
        <v>236</v>
      </c>
      <c r="D132" s="5">
        <v>154000</v>
      </c>
      <c r="E132" s="5">
        <v>138998</v>
      </c>
      <c r="F132" s="5">
        <v>0</v>
      </c>
    </row>
    <row r="133" spans="1:6" x14ac:dyDescent="0.3">
      <c r="A133">
        <v>1</v>
      </c>
      <c r="B133" s="4">
        <v>51203</v>
      </c>
      <c r="C133" s="4" t="s">
        <v>237</v>
      </c>
      <c r="D133" s="5">
        <v>0</v>
      </c>
      <c r="E133" s="5">
        <v>15000</v>
      </c>
      <c r="F133" s="5">
        <v>0</v>
      </c>
    </row>
    <row r="134" spans="1:6" x14ac:dyDescent="0.3">
      <c r="A134">
        <v>1</v>
      </c>
      <c r="B134" s="4">
        <v>51501</v>
      </c>
      <c r="C134" s="4" t="s">
        <v>238</v>
      </c>
      <c r="D134" s="5">
        <v>138000</v>
      </c>
      <c r="E134" s="5">
        <v>210000</v>
      </c>
      <c r="F134" s="5">
        <v>0</v>
      </c>
    </row>
    <row r="135" spans="1:6" x14ac:dyDescent="0.3">
      <c r="A135">
        <v>1</v>
      </c>
      <c r="B135" s="4">
        <v>51502</v>
      </c>
      <c r="C135" s="4" t="s">
        <v>239</v>
      </c>
      <c r="D135" s="5">
        <v>59300</v>
      </c>
      <c r="E135" s="5">
        <v>70670</v>
      </c>
      <c r="F135" s="5">
        <v>11368</v>
      </c>
    </row>
    <row r="136" spans="1:6" x14ac:dyDescent="0.3">
      <c r="A136">
        <v>1</v>
      </c>
      <c r="B136" s="4">
        <v>51506</v>
      </c>
      <c r="C136" s="4" t="s">
        <v>240</v>
      </c>
      <c r="D136" s="5">
        <v>0</v>
      </c>
      <c r="E136" s="5">
        <v>18248</v>
      </c>
      <c r="F136" s="5">
        <v>0</v>
      </c>
    </row>
    <row r="137" spans="1:6" x14ac:dyDescent="0.3">
      <c r="A137">
        <v>1</v>
      </c>
      <c r="B137" s="4">
        <v>51508</v>
      </c>
      <c r="C137" s="4" t="s">
        <v>241</v>
      </c>
      <c r="D137" s="5">
        <v>65000</v>
      </c>
      <c r="E137" s="5">
        <v>65000</v>
      </c>
      <c r="F137" s="5">
        <v>0</v>
      </c>
    </row>
    <row r="138" spans="1:6" x14ac:dyDescent="0.3">
      <c r="A138">
        <v>1</v>
      </c>
      <c r="B138" s="4">
        <v>51514</v>
      </c>
      <c r="C138" s="4" t="s">
        <v>242</v>
      </c>
      <c r="D138" s="5">
        <v>38765</v>
      </c>
      <c r="E138" s="5">
        <v>38765</v>
      </c>
      <c r="F138" s="5">
        <v>0</v>
      </c>
    </row>
    <row r="139" spans="1:6" x14ac:dyDescent="0.3">
      <c r="A139">
        <v>1</v>
      </c>
      <c r="B139" s="4">
        <v>51904</v>
      </c>
      <c r="C139" s="4" t="s">
        <v>243</v>
      </c>
      <c r="D139" s="5">
        <v>0</v>
      </c>
      <c r="E139" s="5">
        <v>5700</v>
      </c>
      <c r="F139" s="5">
        <v>0</v>
      </c>
    </row>
    <row r="140" spans="1:6" x14ac:dyDescent="0.3">
      <c r="A140">
        <v>1</v>
      </c>
      <c r="B140" s="4">
        <v>51905</v>
      </c>
      <c r="C140" s="4" t="s">
        <v>244</v>
      </c>
      <c r="D140" s="5">
        <v>35000</v>
      </c>
      <c r="E140" s="5">
        <v>35000</v>
      </c>
      <c r="F140" s="5">
        <v>0</v>
      </c>
    </row>
    <row r="141" spans="1:6" x14ac:dyDescent="0.3">
      <c r="A141">
        <v>1</v>
      </c>
      <c r="B141" s="4">
        <v>51916</v>
      </c>
      <c r="C141" s="4" t="s">
        <v>245</v>
      </c>
      <c r="D141" s="5">
        <v>178171</v>
      </c>
      <c r="E141" s="5">
        <v>178171</v>
      </c>
      <c r="F141" s="5">
        <v>0</v>
      </c>
    </row>
    <row r="142" spans="1:6" x14ac:dyDescent="0.3">
      <c r="A142">
        <v>1</v>
      </c>
      <c r="B142" s="4">
        <v>52101</v>
      </c>
      <c r="C142" s="4" t="s">
        <v>246</v>
      </c>
      <c r="D142" s="5">
        <v>15824</v>
      </c>
      <c r="E142" s="5">
        <v>15824</v>
      </c>
      <c r="F142" s="5">
        <v>0</v>
      </c>
    </row>
    <row r="143" spans="1:6" x14ac:dyDescent="0.3">
      <c r="A143">
        <v>1</v>
      </c>
      <c r="B143" s="4">
        <v>52109</v>
      </c>
      <c r="C143" s="4" t="s">
        <v>247</v>
      </c>
      <c r="D143" s="5">
        <v>100000</v>
      </c>
      <c r="E143" s="5">
        <v>100000</v>
      </c>
      <c r="F143" s="5">
        <v>0</v>
      </c>
    </row>
    <row r="144" spans="1:6" x14ac:dyDescent="0.3">
      <c r="A144">
        <v>1</v>
      </c>
      <c r="B144" s="4">
        <v>52201</v>
      </c>
      <c r="C144" s="4" t="s">
        <v>248</v>
      </c>
      <c r="D144" s="5">
        <v>47000</v>
      </c>
      <c r="E144" s="5">
        <v>47000</v>
      </c>
      <c r="F144" s="5">
        <v>0</v>
      </c>
    </row>
    <row r="145" spans="1:6" x14ac:dyDescent="0.3">
      <c r="A145">
        <v>1</v>
      </c>
      <c r="B145" s="4">
        <v>52301</v>
      </c>
      <c r="C145" s="4" t="s">
        <v>249</v>
      </c>
      <c r="D145" s="5">
        <v>64000</v>
      </c>
      <c r="E145" s="5">
        <v>14000</v>
      </c>
      <c r="F145" s="5">
        <v>0</v>
      </c>
    </row>
    <row r="146" spans="1:6" x14ac:dyDescent="0.3">
      <c r="A146">
        <v>1</v>
      </c>
      <c r="B146" s="4">
        <v>52302</v>
      </c>
      <c r="C146" s="4" t="s">
        <v>250</v>
      </c>
      <c r="D146" s="5">
        <v>50000</v>
      </c>
      <c r="E146" s="5">
        <v>0</v>
      </c>
      <c r="F146" s="5">
        <v>0</v>
      </c>
    </row>
    <row r="147" spans="1:6" x14ac:dyDescent="0.3">
      <c r="A147">
        <v>1</v>
      </c>
      <c r="B147" s="4">
        <v>52303</v>
      </c>
      <c r="C147" s="4" t="s">
        <v>251</v>
      </c>
      <c r="D147" s="5">
        <v>50000</v>
      </c>
      <c r="E147" s="5">
        <v>39000</v>
      </c>
      <c r="F147" s="5">
        <v>0</v>
      </c>
    </row>
    <row r="148" spans="1:6" x14ac:dyDescent="0.3">
      <c r="A148">
        <v>1</v>
      </c>
      <c r="B148" s="4">
        <v>52910</v>
      </c>
      <c r="C148" s="4" t="s">
        <v>252</v>
      </c>
      <c r="D148" s="5">
        <v>0</v>
      </c>
      <c r="E148" s="5">
        <v>19800</v>
      </c>
      <c r="F148" s="5">
        <v>15874.99</v>
      </c>
    </row>
    <row r="149" spans="1:6" x14ac:dyDescent="0.3">
      <c r="A149">
        <v>1</v>
      </c>
      <c r="B149" s="4">
        <v>53101</v>
      </c>
      <c r="C149" s="4" t="s">
        <v>253</v>
      </c>
      <c r="D149" s="5">
        <v>128500</v>
      </c>
      <c r="E149" s="5">
        <v>98500</v>
      </c>
      <c r="F149" s="5">
        <v>0</v>
      </c>
    </row>
    <row r="150" spans="1:6" x14ac:dyDescent="0.3">
      <c r="A150">
        <v>1</v>
      </c>
      <c r="B150" s="4">
        <v>53201</v>
      </c>
      <c r="C150" s="4" t="s">
        <v>254</v>
      </c>
      <c r="D150" s="5">
        <v>45000</v>
      </c>
      <c r="E150" s="5">
        <v>0</v>
      </c>
      <c r="F150" s="5">
        <v>0</v>
      </c>
    </row>
    <row r="151" spans="1:6" x14ac:dyDescent="0.3">
      <c r="A151">
        <v>1</v>
      </c>
      <c r="B151" s="4">
        <v>56101</v>
      </c>
      <c r="C151" s="4" t="s">
        <v>255</v>
      </c>
      <c r="D151" s="5">
        <v>20000</v>
      </c>
      <c r="E151" s="5">
        <v>20000</v>
      </c>
      <c r="F151" s="5">
        <v>0</v>
      </c>
    </row>
    <row r="152" spans="1:6" x14ac:dyDescent="0.3">
      <c r="A152">
        <v>1</v>
      </c>
      <c r="B152" s="4">
        <v>56701</v>
      </c>
      <c r="C152" s="4" t="s">
        <v>256</v>
      </c>
      <c r="D152" s="5">
        <v>8482</v>
      </c>
      <c r="E152" s="5">
        <v>98731</v>
      </c>
      <c r="F152" s="5">
        <v>0</v>
      </c>
    </row>
    <row r="153" spans="1:6" x14ac:dyDescent="0.3">
      <c r="A153">
        <v>1</v>
      </c>
      <c r="B153" s="4">
        <v>56901</v>
      </c>
      <c r="C153" s="4" t="s">
        <v>257</v>
      </c>
      <c r="D153" s="5">
        <v>0</v>
      </c>
      <c r="E153" s="5">
        <v>14194</v>
      </c>
      <c r="F153" s="5">
        <v>4640</v>
      </c>
    </row>
    <row r="154" spans="1:6" x14ac:dyDescent="0.3">
      <c r="A154">
        <v>1</v>
      </c>
      <c r="B154" s="4">
        <v>58302</v>
      </c>
      <c r="C154" s="4" t="s">
        <v>258</v>
      </c>
      <c r="D154" s="5">
        <v>0</v>
      </c>
      <c r="E154" s="5">
        <v>319159.69</v>
      </c>
      <c r="F154" s="5">
        <v>319159.69</v>
      </c>
    </row>
    <row r="155" spans="1:6" x14ac:dyDescent="0.3">
      <c r="A155">
        <v>1</v>
      </c>
      <c r="B155" s="4">
        <v>59701</v>
      </c>
      <c r="C155" s="4" t="s">
        <v>259</v>
      </c>
      <c r="D155" s="5">
        <v>0</v>
      </c>
      <c r="E155" s="5">
        <v>5280</v>
      </c>
      <c r="F15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Tabla_250309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2018-09-21T16:26:26Z</dcterms:created>
  <dcterms:modified xsi:type="dcterms:W3CDTF">2018-09-24T16:16:41Z</dcterms:modified>
</cp:coreProperties>
</file>