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7\Trimestre 2\Articulo 66\30 A66 FRAC XXX\"/>
    </mc:Choice>
  </mc:AlternateContent>
  <bookViews>
    <workbookView xWindow="0" yWindow="0" windowWidth="20160" windowHeight="9204" activeTab="1"/>
  </bookViews>
  <sheets>
    <sheet name="Reporte de Formatos" sheetId="1" r:id="rId1"/>
    <sheet name="Tabla_250309" sheetId="2" r:id="rId2"/>
  </sheets>
  <calcPr calcId="152511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5" i="1"/>
  <c r="L16" i="1"/>
  <c r="L17" i="1"/>
  <c r="L18" i="1"/>
  <c r="L19" i="1"/>
  <c r="L21" i="1"/>
  <c r="L22" i="1"/>
  <c r="L24" i="1"/>
  <c r="L26" i="1"/>
  <c r="L28" i="1"/>
  <c r="F4" i="2"/>
  <c r="F5" i="2"/>
  <c r="F7" i="2"/>
  <c r="F8" i="2"/>
  <c r="F10" i="2"/>
  <c r="F11" i="2"/>
  <c r="F12" i="2"/>
  <c r="F13" i="2"/>
  <c r="F17" i="2"/>
  <c r="F21" i="2"/>
  <c r="F22" i="2"/>
  <c r="F23" i="2"/>
  <c r="F24" i="2"/>
  <c r="F26" i="2"/>
  <c r="F29" i="2"/>
  <c r="F31" i="2"/>
  <c r="F39" i="2"/>
  <c r="F44" i="2"/>
  <c r="F46" i="2"/>
  <c r="F55" i="2"/>
  <c r="F59" i="2"/>
  <c r="F61" i="2"/>
  <c r="F65" i="2"/>
  <c r="F69" i="2"/>
  <c r="F73" i="2"/>
  <c r="F74" i="2"/>
  <c r="F78" i="2"/>
  <c r="F79" i="2"/>
  <c r="F82" i="2"/>
  <c r="F83" i="2"/>
  <c r="F84" i="2"/>
  <c r="F87" i="2"/>
  <c r="G12" i="1" l="1"/>
  <c r="G11" i="1"/>
  <c r="G10" i="1"/>
  <c r="G9" i="1"/>
  <c r="G8" i="1"/>
</calcChain>
</file>

<file path=xl/sharedStrings.xml><?xml version="1.0" encoding="utf-8"?>
<sst xmlns="http://schemas.openxmlformats.org/spreadsheetml/2006/main" count="380" uniqueCount="205">
  <si>
    <t>36752</t>
  </si>
  <si>
    <t>TÍTULO</t>
  </si>
  <si>
    <t>NOMBRE CORTO</t>
  </si>
  <si>
    <t>DESCRIPCIÓN</t>
  </si>
  <si>
    <t>Informes programáticos presupuestales, balances generales y estados financieros</t>
  </si>
  <si>
    <t>LTAIPEQArt66FraccXXX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</si>
  <si>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</si>
  <si>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</si>
  <si>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</si>
  <si>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</si>
  <si>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</si>
  <si>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</si>
  <si>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</si>
  <si>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</si>
  <si>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</si>
  <si>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250291</t>
  </si>
  <si>
    <t>250294</t>
  </si>
  <si>
    <t>250292</t>
  </si>
  <si>
    <t>250296</t>
  </si>
  <si>
    <t>250302</t>
  </si>
  <si>
    <t>250303</t>
  </si>
  <si>
    <t>250304</t>
  </si>
  <si>
    <t>250293</t>
  </si>
  <si>
    <t>250295</t>
  </si>
  <si>
    <t>250305</t>
  </si>
  <si>
    <t>250300</t>
  </si>
  <si>
    <t>250301</t>
  </si>
  <si>
    <t>250309</t>
  </si>
  <si>
    <t>250297</t>
  </si>
  <si>
    <t>250306</t>
  </si>
  <si>
    <t>250307</t>
  </si>
  <si>
    <t>250308</t>
  </si>
  <si>
    <t>250299</t>
  </si>
  <si>
    <t>250298</t>
  </si>
  <si>
    <t>250310</t>
  </si>
  <si>
    <t>250311</t>
  </si>
  <si>
    <t>250312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</si>
  <si>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</si>
  <si>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</si>
  <si>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</si>
  <si>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</si>
  <si>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</si>
  <si>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</si>
  <si>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</si>
  <si>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</si>
  <si>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</si>
  <si>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</si>
  <si>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</si>
  <si>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</si>
  <si>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</si>
  <si>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Tabla_250309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</si>
  <si>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</si>
  <si>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</si>
  <si>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</si>
  <si>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</si>
  <si>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</si>
  <si>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</si>
  <si>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</si>
  <si>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</si>
  <si>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</si>
  <si>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32617</t>
  </si>
  <si>
    <t>32618</t>
  </si>
  <si>
    <t>32619</t>
  </si>
  <si>
    <t>32620</t>
  </si>
  <si>
    <t>32621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</si>
  <si>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</si>
  <si>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</si>
  <si>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</si>
  <si>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</si>
  <si>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</si>
  <si>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</si>
  <si>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Segundo Trimestre</t>
  </si>
  <si>
    <t>Servicios Personales</t>
  </si>
  <si>
    <t>REMUNERACIONES AL PERSONAL DE CARACTER PERMANENTE</t>
  </si>
  <si>
    <t xml:space="preserve">               SUELDOS BASE AL PERSONAL PERMANENTE</t>
  </si>
  <si>
    <t>Las modificaciones al presupuesto se dan por la ampliacion de ingresos adicionales que llegan al SMDIF y las transferencias para solventar gastos generados</t>
  </si>
  <si>
    <t>http://45.79.7.232/transparencia/repositorios/art66_2017/DA/2T2017EAPresupuestales2017.pdf</t>
  </si>
  <si>
    <t>http://45.79.7.232/transparencia/repositorios/art66_2017/DA/2T2017ESFinanciera2017.pdf</t>
  </si>
  <si>
    <t>http://45.79.7.232/transparencia/repositorios/art66_2017/DA/2T2017EFinancieros2017.pdf</t>
  </si>
  <si>
    <t>Dirección Administrativa</t>
  </si>
  <si>
    <t>Materiales y Suministros</t>
  </si>
  <si>
    <t>MATERIALES DE ADMINISTRACION, EMISION DE DOCUMENTOS Y ARTICULOS OFICIALES</t>
  </si>
  <si>
    <t xml:space="preserve">               MATERIALES, UTILES Y EQUIPOS MENORES DE OFICINA</t>
  </si>
  <si>
    <t>Servicio Generales</t>
  </si>
  <si>
    <t>ALIMENTOS Y UTENSILIOS</t>
  </si>
  <si>
    <t xml:space="preserve">               MATERIALES, UTILES Y EQUIPOS MENORES DE TECNOLOGIAS DE LA INFORMACION Y COMUNICACIONES</t>
  </si>
  <si>
    <t>Transferencias, asignaciones, subsidios y otras ayudas</t>
  </si>
  <si>
    <t>MATERIAS PRIMAS Y MATERIALES DE PRODUCCION Y COMERCIALIZACION</t>
  </si>
  <si>
    <t xml:space="preserve">               MATERIAL IMPRESO E INFORMACION DIGITAL</t>
  </si>
  <si>
    <t>Bienes muebles, inmuebles e intangibles</t>
  </si>
  <si>
    <t>MATERIALES Y ARTICULOS DE CONSTRUCCION Y DE REPARACION</t>
  </si>
  <si>
    <t xml:space="preserve">               MATERIAL DE LIMPIEZA</t>
  </si>
  <si>
    <t>ADEFAS</t>
  </si>
  <si>
    <t>PRODUCTOS QUIMICOS, FARMACEUTICOS Y DE LABORATORIO</t>
  </si>
  <si>
    <t xml:space="preserve">               MATERIALES Y UTILES DE ENSEÑANZA</t>
  </si>
  <si>
    <t>COMBUSTIBLES, LUBRICANTES Y ADITIVOS</t>
  </si>
  <si>
    <t xml:space="preserve">               PRODUCTOS ALIMENTICIOS PARA PERSONAS</t>
  </si>
  <si>
    <t>VESTUARIO, BLANCOS, PRENDAS DE PROTECCION Y ARTICULOS DEPORTIVOS</t>
  </si>
  <si>
    <t xml:space="preserve">               UTENSILIOS PARA EL SERVICIO DE ALIMENTACION</t>
  </si>
  <si>
    <t>HERRAMIENTAS, REFACCIONES Y ACCESORIOS MENORES</t>
  </si>
  <si>
    <t xml:space="preserve">               PRODUCTOS ALIMENTICIOS, AGROPECUARIOS Y FORESTALES ADQUIRIDOS COMO MATERIA PRIMA</t>
  </si>
  <si>
    <t>SERVICIOS BASICOS</t>
  </si>
  <si>
    <t xml:space="preserve">               INSUMOS TEXTILES ADQUIRIDOS COMO MATERIA PRIMA</t>
  </si>
  <si>
    <t>SERVICIOS DE ARRENDAMIENTO</t>
  </si>
  <si>
    <t xml:space="preserve">               PRODUCTOS DE PAPEL, CARTON E IMPRESOS ADQUIRIDOS COMO MATERIA PRIMA</t>
  </si>
  <si>
    <t>SERVICIOS PROFESIONALES, CIENTIFICOS, TECNICOS Y OTROS SERVICIOS</t>
  </si>
  <si>
    <t xml:space="preserve">               COMBUSTIBLES, LUBRICANTES, ADITIVOS, CARBON Y SUS DERIVADOS ADQUIRIDOS COMO MATERIA PRIMA</t>
  </si>
  <si>
    <t>SERVICIOS FINANCIEROS, BANCARIOS Y COMERCIALES</t>
  </si>
  <si>
    <t xml:space="preserve">               PRODUCTOS DE CUERO, PIEL, PLASTICO Y HULE ADQUIRIDOS COMO MATERIA PRIMA</t>
  </si>
  <si>
    <t>SERVICIOS DE INSTALACION, REPARACION, MANTENIMIENTO Y CONSERVACION</t>
  </si>
  <si>
    <t xml:space="preserve">               OTROS PRODUCTOS ADQUIRIDOS COMO MATERIA PRIMA</t>
  </si>
  <si>
    <t>SERVICIOS DE COMUNICACION SOCIAL Y PUBLICIDAD</t>
  </si>
  <si>
    <t xml:space="preserve">               PRODUCTOS MINERALES NO METALICOS</t>
  </si>
  <si>
    <t>SERVICIOS DE TRASLADO Y VIATICOS</t>
  </si>
  <si>
    <t xml:space="preserve">               CEMENTO Y PRODUCTOS DE CONCRETO</t>
  </si>
  <si>
    <t>SERVICIOS OFICIALES</t>
  </si>
  <si>
    <t xml:space="preserve">               CAL, YESO Y PRODUCTOS DE YESO</t>
  </si>
  <si>
    <t>OTROS SERVICIOS GENERALES</t>
  </si>
  <si>
    <t xml:space="preserve">               MADERA Y PRODUCTOS DE MADERA</t>
  </si>
  <si>
    <t>AYUDAS SOCIALES</t>
  </si>
  <si>
    <t xml:space="preserve">               VIDRIO Y PRODUCTOS DE VIDRIO</t>
  </si>
  <si>
    <t>DONATIVOS</t>
  </si>
  <si>
    <t xml:space="preserve">               MATERIAL ELECTRICO Y ELECTRONICO</t>
  </si>
  <si>
    <t>MOBILIARIO Y EQUIPO DE ADMINISTRACION</t>
  </si>
  <si>
    <t xml:space="preserve">               ARTICULOS METALICOS PARA LA CONSTRUCCION</t>
  </si>
  <si>
    <t>MOBILIARIO Y EQUIPO EDUCACIONAL Y RECREATIVO</t>
  </si>
  <si>
    <t xml:space="preserve">               MATERIALES COMPLEMENTARIOS</t>
  </si>
  <si>
    <t>EQUIPO E INSTRUMENTAL MEDICO Y DE LABORATORIO</t>
  </si>
  <si>
    <t xml:space="preserve">               OTROS MATERIALES Y ARTICULOS DE CONSTRUCCION Y REPARACION</t>
  </si>
  <si>
    <t>VEHICULOS Y EQUIPO DE TRANSPORTE</t>
  </si>
  <si>
    <t xml:space="preserve">               PRODUCTOS QUIMICOS BASICOS</t>
  </si>
  <si>
    <t>MAQUINARIA, OTROS EQUIPOS Y HERRAMIENTAS</t>
  </si>
  <si>
    <t xml:space="preserve">               FERTILIZANTES, PESTICIDAS Y OTROS AGROQUIMICOS</t>
  </si>
  <si>
    <t>ACTIVOS INTANGIBLES</t>
  </si>
  <si>
    <t xml:space="preserve">               MEDICINAS Y PRODUCTOS FARMACEUTICOS</t>
  </si>
  <si>
    <t>ADEUDOS DE EJERCICIOS FISCALES ANTERIORES (ADEFAS)</t>
  </si>
  <si>
    <t xml:space="preserve">               MATERIALES, ACCESORIOS Y SUMINISTROS MEDICOS</t>
  </si>
  <si>
    <t xml:space="preserve">               FIBRAS SINTETICAS, HULES, PLASTICOS Y DERIVADOS</t>
  </si>
  <si>
    <t xml:space="preserve">               OTROS PRODUCTOS QUIMICOS</t>
  </si>
  <si>
    <t xml:space="preserve">               COMBUSTIBLES, LUBRICANTES Y ADITIVOS</t>
  </si>
  <si>
    <t xml:space="preserve">               VESTUARIO Y UNIFORMES</t>
  </si>
  <si>
    <t xml:space="preserve">               PRENDAS DE SEGURIDAD Y PROTECCION PERSONAL</t>
  </si>
  <si>
    <t xml:space="preserve">               ARTICULOS DEPORTIVOS</t>
  </si>
  <si>
    <t xml:space="preserve">               BLANCOS Y OTROS PRODUCTOS TEXTILES, EXCEPTO PRENDAS DE VESTIR</t>
  </si>
  <si>
    <t xml:space="preserve">               HERRAMIENTAS MENORES</t>
  </si>
  <si>
    <t xml:space="preserve">               REFACCIONES Y ACCESORIOS MENORES DE EDIFICIOS</t>
  </si>
  <si>
    <t xml:space="preserve">               REFACCIONES Y ACCESORIOS MENORES DE MOBILIARIO Y EQUIPO DE ADMINISTRACION, EDUCACIONAL Y RECREATIVO</t>
  </si>
  <si>
    <t xml:space="preserve">               REFACCIONES Y ACCESORIOS MENORES DE EQUIPO DE COMPUTO Y TECNOLOGIAS DE LA INFORMACION</t>
  </si>
  <si>
    <t xml:space="preserve">               REFACCIONES Y ACCESORIOS MENORES DE EQUIPO E INSTRUMENTAL MEDICO Y DE LABORATORIO</t>
  </si>
  <si>
    <t xml:space="preserve">               REFACCIONES Y ACCESORIOS MENORES DE MAQUINARIA Y OTROS EQUIPOS</t>
  </si>
  <si>
    <t xml:space="preserve">               REFACCIONES Y ACCESORIOS MENORES OTROS BIENES MUEBLES</t>
  </si>
  <si>
    <t xml:space="preserve">               ENERGIA ELECTRICA</t>
  </si>
  <si>
    <t xml:space="preserve">               GAS</t>
  </si>
  <si>
    <t xml:space="preserve">               AGUA</t>
  </si>
  <si>
    <t xml:space="preserve">               TELEFONIA TRADICIONAL</t>
  </si>
  <si>
    <t xml:space="preserve">               TELEFONIA CELULAR</t>
  </si>
  <si>
    <t xml:space="preserve">               SERVICIOS DE TELECOMUNICACIONES Y SATELITES</t>
  </si>
  <si>
    <t xml:space="preserve">               SERVICIOS POSTALES Y TELEGRAFICOS</t>
  </si>
  <si>
    <t xml:space="preserve">               ARRENDAMIENTO DE EDIFICIOS</t>
  </si>
  <si>
    <t xml:space="preserve">               ARRENDAMIENTO DE MOBILIARIO Y EQUIPO DE ADMINISTRACION, EDUCACIONAL Y RECREATIVO</t>
  </si>
  <si>
    <t xml:space="preserve">               ARRENDAMIENTO DE EQUIPO DE TRANSPORTE</t>
  </si>
  <si>
    <t xml:space="preserve">               OTROS ARRENDAMIENTOS</t>
  </si>
  <si>
    <t xml:space="preserve">               SERVICIOS DE DISEÑO, ARQUITECTURA, INGENIERIA Y ACTIVIDADES RELACIONADAS</t>
  </si>
  <si>
    <t xml:space="preserve">               SERVICIOS DE CONSULTORIA ADMINISTRATIVA, PROCESOS, TECNICA Y EN TECNOLOGIAS DE LA INFORMACION</t>
  </si>
  <si>
    <t xml:space="preserve">               SERVICIOS DE CAPACITACION</t>
  </si>
  <si>
    <t xml:space="preserve">               SERVICIOS DE APOYO ADMINISTRATIVO, TRADUCCION, FOTOCOPIADO E IMPRESION</t>
  </si>
  <si>
    <t xml:space="preserve">               SERVICIOS DE VIGILANCIA</t>
  </si>
  <si>
    <t xml:space="preserve">               SERVICIOS PROFESIONALES, CIENTIFICOS Y TECNICOS INTEGRALES</t>
  </si>
  <si>
    <t xml:space="preserve">               SERVICIOS FINANCIEROS Y BANCARIOS</t>
  </si>
  <si>
    <t xml:space="preserve">               SEGUROS DE RESPONSABILIDAD PATRIMONIAL Y FIANZAS</t>
  </si>
  <si>
    <t xml:space="preserve">               SEGURO DE BIENES PATRIMONIALES</t>
  </si>
  <si>
    <t xml:space="preserve">               CONSERVACION Y MANTENIMIENTO MENOR DE INMUEBLES</t>
  </si>
  <si>
    <t xml:space="preserve">               INSTALACION, REPARACION Y MANTENIMIENTO DE MOBILIARIO Y EQUIPO DE ADMINISTRACION, EDUCACIONAL Y RECREATIVO</t>
  </si>
  <si>
    <t xml:space="preserve">               INSTALACION, REPARACION Y MANTENIMIENTO DE EQUIPO DE COMPUTO Y TECNOLOGIA DE LA INFORMACION</t>
  </si>
  <si>
    <t xml:space="preserve">               INSTALACION, REPARACION Y MANTENIMIENTO DE EQUIPO E INSTRUMENTAL MEDICO Y DE LABORATORIO</t>
  </si>
  <si>
    <t xml:space="preserve">               REPARACION Y MANTENIMIENTO DE EQUIPO DE TRANSPORTE</t>
  </si>
  <si>
    <t xml:space="preserve">               INSTALACION, REPARACION Y MANTENIMIENTO DE MAQUINARIA, OTROS EQUIPOS Y HERRAMIENTA</t>
  </si>
  <si>
    <t xml:space="preserve">               SERVICIOS DE LIMPIEZA Y MANEJO DE DESECHOS</t>
  </si>
  <si>
    <t xml:space="preserve">               SERVICIOS DE JARDINERIA Y FUMIGACION</t>
  </si>
  <si>
    <t xml:space="preserve">               DIFUSION POR RADIO, TELEVISION Y OTROS MEDIOS DE MENSAJES SOBRE PROGRAMAS Y ACTIVIDADES GUBERNAMENTALES</t>
  </si>
  <si>
    <t xml:space="preserve">               DIFUSION POR RADIO, TELEVISION Y OTROS MEDIOS DE MENSAJES COMERCIALES PARA PROMOVER LA VENTA DE BIENES O SERVICIOS</t>
  </si>
  <si>
    <t xml:space="preserve">               SERVICIOS DE REVELADO DE FOTOGRAFIA</t>
  </si>
  <si>
    <t xml:space="preserve">               PASAJES TERRESTRES</t>
  </si>
  <si>
    <t xml:space="preserve">               VIATICOS EN EL PAIS</t>
  </si>
  <si>
    <t xml:space="preserve">               GASTOS DE ORDEN SOCIAL Y CULTURAL</t>
  </si>
  <si>
    <t xml:space="preserve">               GASTOS DE REPRESENTACION</t>
  </si>
  <si>
    <t xml:space="preserve">               IMPUESTOS Y DERECHOS</t>
  </si>
  <si>
    <t xml:space="preserve">               OTROS SERVICIOS GENERALES</t>
  </si>
  <si>
    <t xml:space="preserve">               AYUDAS SOCIALES A PERSONAS</t>
  </si>
  <si>
    <t xml:space="preserve">               BECAS Y OTRAS AYUDAS PARA PROGRAMAS DE CAPACITACION</t>
  </si>
  <si>
    <t xml:space="preserve">               AYUDAS SOCIALES A INSTITUCIONES SIN FINES DE LUCRO</t>
  </si>
  <si>
    <t xml:space="preserve">               AYUDAS POR DESASTRES NATURALES Y OTROS SINIESTROS</t>
  </si>
  <si>
    <t xml:space="preserve">               DONATIVOS A INSTITUCIONES SIN FINES DE LUCRO</t>
  </si>
  <si>
    <t xml:space="preserve">               MUEBLES DE OFICINA Y ESTANTERIA</t>
  </si>
  <si>
    <t xml:space="preserve">               MUEBLES, EXCEPTO DE OFICINA Y ESTANTERIA</t>
  </si>
  <si>
    <t xml:space="preserve">               EQUIPO DE COMPUTO Y DE TECNOLOGIAS DE LA INFORMACION</t>
  </si>
  <si>
    <t xml:space="preserve">               OTROS MOBILIARIOS Y EQUIPOS DE ADMINISTRACION</t>
  </si>
  <si>
    <t xml:space="preserve">               EQUIPOS Y APARATOS AUDIOVISUALES</t>
  </si>
  <si>
    <t xml:space="preserve">               OTRO MOBILIARIO Y EQUIPO EDUCACIONAL Y RECREATIVO</t>
  </si>
  <si>
    <t xml:space="preserve">               EQUIPO MEDICO Y DE LABORATORIO</t>
  </si>
  <si>
    <t xml:space="preserve">               VEHICULOS Y EQUIPO TERRESTRE</t>
  </si>
  <si>
    <t xml:space="preserve">               HERRAMIENTAS Y MAQUINAS-HERRAMIENTAS</t>
  </si>
  <si>
    <t xml:space="preserve">               OTROS EQUIPOS</t>
  </si>
  <si>
    <t xml:space="preserve">               LICENCIAS INFORMATICAS E INTELECTUALES</t>
  </si>
  <si>
    <t xml:space="preserve">               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</si>
</sst>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NumberFormat="1" applyFont="1" applyBorder="1" applyAlignment="1">
      <alignment horizontal="right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/>
    </xf>
    <xf numFmtId="0" fontId="0" fillId="0" borderId="0" xfId="0" applyProtection="1"/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8" fontId="4" fillId="0" borderId="0" xfId="0" applyNumberFormat="1" applyFont="1" applyBorder="1" applyAlignment="1" applyProtection="1">
      <alignment horizontal="center" vertical="center" wrapText="1"/>
    </xf>
    <xf numFmtId="0" fontId="5" fillId="0" borderId="0" xfId="1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21" workbookViewId="0">
      <selection activeCell="C50" sqref="C50"/>
    </sheetView>
  </sheetViews>
  <sheetFormatPr baseColWidth="10" defaultColWidth="9.109375" defaultRowHeight="14.4" x14ac:dyDescent="0.3"/>
  <cols>
    <col min="1" max="1" width="8" bestFit="1" customWidth="1"/>
    <col min="2" max="2" width="20" bestFit="1" customWidth="1"/>
    <col min="3" max="3" width="15.88671875" bestFit="1" customWidth="1"/>
    <col min="4" max="4" width="23.109375" bestFit="1" customWidth="1"/>
    <col min="5" max="5" width="29.88671875" bestFit="1" customWidth="1"/>
    <col min="6" max="6" width="31.5546875" bestFit="1" customWidth="1"/>
    <col min="7" max="7" width="29" bestFit="1" customWidth="1"/>
    <col min="8" max="8" width="16.88671875" bestFit="1" customWidth="1"/>
    <col min="9" max="9" width="24.33203125" bestFit="1" customWidth="1"/>
    <col min="10" max="10" width="30.88671875" bestFit="1" customWidth="1"/>
    <col min="11" max="11" width="32.5546875" bestFit="1" customWidth="1"/>
    <col min="12" max="12" width="30" bestFit="1" customWidth="1"/>
    <col min="13" max="13" width="46" bestFit="1" customWidth="1"/>
    <col min="14" max="14" width="40.6640625" bestFit="1" customWidth="1"/>
    <col min="15" max="15" width="40.88671875" bestFit="1" customWidth="1"/>
    <col min="16" max="16" width="30.33203125" bestFit="1" customWidth="1"/>
    <col min="17" max="17" width="29" bestFit="1" customWidth="1"/>
    <col min="18" max="18" width="17.5546875" bestFit="1" customWidth="1"/>
    <col min="19" max="19" width="34.88671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2" hidden="1" x14ac:dyDescent="0.3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3">
      <c r="A8" s="4">
        <v>2017</v>
      </c>
      <c r="B8" s="4" t="s">
        <v>71</v>
      </c>
      <c r="C8" s="5">
        <v>10000</v>
      </c>
      <c r="D8" s="6" t="s">
        <v>72</v>
      </c>
      <c r="E8" s="7">
        <v>58911926</v>
      </c>
      <c r="F8" s="7">
        <v>58911926</v>
      </c>
      <c r="G8" s="7">
        <f>5536223.87+25216872.22</f>
        <v>30753096.09</v>
      </c>
      <c r="H8" s="5">
        <v>11000</v>
      </c>
      <c r="I8" t="s">
        <v>73</v>
      </c>
      <c r="J8" s="7">
        <v>58911926</v>
      </c>
      <c r="K8" s="7">
        <v>58911926</v>
      </c>
      <c r="L8" s="7">
        <f>5536223.87+25216872.22</f>
        <v>30753096.09</v>
      </c>
      <c r="M8" s="16">
        <v>1</v>
      </c>
      <c r="N8" s="10" t="s">
        <v>75</v>
      </c>
      <c r="O8" s="11" t="s">
        <v>76</v>
      </c>
      <c r="P8" s="11" t="s">
        <v>77</v>
      </c>
      <c r="Q8" s="11" t="s">
        <v>78</v>
      </c>
      <c r="R8" s="12">
        <v>43343</v>
      </c>
      <c r="S8" s="4" t="s">
        <v>79</v>
      </c>
      <c r="T8" s="4">
        <v>2017</v>
      </c>
      <c r="U8" s="12">
        <v>42916</v>
      </c>
    </row>
    <row r="9" spans="1:22" x14ac:dyDescent="0.3">
      <c r="A9" s="4">
        <v>2017</v>
      </c>
      <c r="B9" s="4" t="s">
        <v>71</v>
      </c>
      <c r="C9" s="5">
        <v>20000</v>
      </c>
      <c r="D9" s="6" t="s">
        <v>80</v>
      </c>
      <c r="E9" s="7">
        <v>6896446.29</v>
      </c>
      <c r="F9" s="7">
        <v>8357767.0999999996</v>
      </c>
      <c r="G9" s="7">
        <f>34862.18+2477127.4</f>
        <v>2511989.58</v>
      </c>
      <c r="H9" s="5">
        <v>21000</v>
      </c>
      <c r="I9" t="s">
        <v>81</v>
      </c>
      <c r="J9" s="7">
        <v>1002982.66</v>
      </c>
      <c r="K9" s="7">
        <v>1021518.61</v>
      </c>
      <c r="L9" s="7">
        <f>17943.54+442302.83</f>
        <v>460246.37</v>
      </c>
      <c r="M9" s="16">
        <v>1</v>
      </c>
      <c r="N9" s="10" t="s">
        <v>75</v>
      </c>
      <c r="O9" s="11" t="s">
        <v>76</v>
      </c>
      <c r="P9" s="11" t="s">
        <v>77</v>
      </c>
      <c r="Q9" s="11" t="s">
        <v>78</v>
      </c>
      <c r="R9" s="12">
        <v>43343</v>
      </c>
      <c r="S9" s="4" t="s">
        <v>79</v>
      </c>
      <c r="T9" s="4">
        <v>2017</v>
      </c>
      <c r="U9" s="12">
        <v>42916</v>
      </c>
    </row>
    <row r="10" spans="1:22" x14ac:dyDescent="0.3">
      <c r="A10" s="4">
        <v>2017</v>
      </c>
      <c r="B10" s="4" t="s">
        <v>71</v>
      </c>
      <c r="C10" s="5">
        <v>30000</v>
      </c>
      <c r="D10" s="6" t="s">
        <v>83</v>
      </c>
      <c r="E10" s="7">
        <v>26024573.809999999</v>
      </c>
      <c r="F10" s="7">
        <v>42939846.210000001</v>
      </c>
      <c r="G10" s="7">
        <f>80518.97+9500+7176255.7</f>
        <v>7266274.6699999999</v>
      </c>
      <c r="H10" s="5">
        <v>22000</v>
      </c>
      <c r="I10" t="s">
        <v>84</v>
      </c>
      <c r="J10" s="7">
        <v>166015.37</v>
      </c>
      <c r="K10" s="7">
        <v>182881.65</v>
      </c>
      <c r="L10" s="7">
        <f>3020.07+55488.83</f>
        <v>58508.9</v>
      </c>
      <c r="M10" s="16">
        <v>1</v>
      </c>
      <c r="N10" s="10" t="s">
        <v>75</v>
      </c>
      <c r="O10" s="11" t="s">
        <v>76</v>
      </c>
      <c r="P10" s="11" t="s">
        <v>77</v>
      </c>
      <c r="Q10" s="11" t="s">
        <v>78</v>
      </c>
      <c r="R10" s="12">
        <v>43343</v>
      </c>
      <c r="S10" s="4" t="s">
        <v>79</v>
      </c>
      <c r="T10" s="4">
        <v>2017</v>
      </c>
      <c r="U10" s="12">
        <v>42916</v>
      </c>
    </row>
    <row r="11" spans="1:22" ht="39.6" x14ac:dyDescent="0.3">
      <c r="A11" s="4">
        <v>2017</v>
      </c>
      <c r="B11" s="4" t="s">
        <v>71</v>
      </c>
      <c r="C11" s="5">
        <v>40000</v>
      </c>
      <c r="D11" s="6" t="s">
        <v>86</v>
      </c>
      <c r="E11" s="7">
        <v>47610528.899999999</v>
      </c>
      <c r="F11" s="7">
        <v>56811799.219999999</v>
      </c>
      <c r="G11" s="7">
        <f>288601.48+167465+20473904.68</f>
        <v>20929971.16</v>
      </c>
      <c r="H11" s="5">
        <v>23000</v>
      </c>
      <c r="I11" t="s">
        <v>87</v>
      </c>
      <c r="J11" s="7">
        <v>1400368.98</v>
      </c>
      <c r="K11" s="7">
        <v>2118368.98</v>
      </c>
      <c r="L11" s="7">
        <f>2974.93+698863.03</f>
        <v>701837.96000000008</v>
      </c>
      <c r="M11" s="16">
        <v>1</v>
      </c>
      <c r="N11" s="10" t="s">
        <v>75</v>
      </c>
      <c r="O11" s="11" t="s">
        <v>76</v>
      </c>
      <c r="P11" s="11" t="s">
        <v>77</v>
      </c>
      <c r="Q11" s="11" t="s">
        <v>78</v>
      </c>
      <c r="R11" s="12">
        <v>43343</v>
      </c>
      <c r="S11" s="4" t="s">
        <v>79</v>
      </c>
      <c r="T11" s="4">
        <v>2017</v>
      </c>
      <c r="U11" s="12">
        <v>42916</v>
      </c>
    </row>
    <row r="12" spans="1:22" ht="26.4" x14ac:dyDescent="0.3">
      <c r="A12" s="4">
        <v>2017</v>
      </c>
      <c r="B12" s="4" t="s">
        <v>71</v>
      </c>
      <c r="C12" s="5">
        <v>50000</v>
      </c>
      <c r="D12" s="6" t="s">
        <v>89</v>
      </c>
      <c r="E12" s="7">
        <v>425000</v>
      </c>
      <c r="F12" s="7">
        <v>4074903.43</v>
      </c>
      <c r="G12" s="7">
        <f>9674.4+1988563.9</f>
        <v>1998238.2999999998</v>
      </c>
      <c r="H12" s="5">
        <v>24000</v>
      </c>
      <c r="I12" t="s">
        <v>90</v>
      </c>
      <c r="J12" s="7">
        <v>1007184.66</v>
      </c>
      <c r="K12" s="7">
        <v>1280393.98</v>
      </c>
      <c r="L12" s="7">
        <f>3908.3+284455.89</f>
        <v>288364.19</v>
      </c>
      <c r="M12" s="16">
        <v>1</v>
      </c>
      <c r="N12" s="10" t="s">
        <v>75</v>
      </c>
      <c r="O12" s="11" t="s">
        <v>76</v>
      </c>
      <c r="P12" s="11" t="s">
        <v>77</v>
      </c>
      <c r="Q12" s="11" t="s">
        <v>78</v>
      </c>
      <c r="R12" s="12">
        <v>43343</v>
      </c>
      <c r="S12" s="4" t="s">
        <v>79</v>
      </c>
      <c r="T12" s="4">
        <v>2017</v>
      </c>
      <c r="U12" s="12">
        <v>42916</v>
      </c>
    </row>
    <row r="13" spans="1:22" x14ac:dyDescent="0.3">
      <c r="A13" s="4">
        <v>2017</v>
      </c>
      <c r="B13" s="4" t="s">
        <v>71</v>
      </c>
      <c r="C13" s="13">
        <v>90000</v>
      </c>
      <c r="D13" s="14" t="s">
        <v>92</v>
      </c>
      <c r="E13" s="7">
        <v>0</v>
      </c>
      <c r="F13" s="7">
        <v>2986392.48</v>
      </c>
      <c r="G13" s="7">
        <v>2986391.87</v>
      </c>
      <c r="H13" s="5">
        <v>25000</v>
      </c>
      <c r="I13" t="s">
        <v>93</v>
      </c>
      <c r="J13" s="7">
        <v>181891.18</v>
      </c>
      <c r="K13" s="7">
        <v>220744.18</v>
      </c>
      <c r="L13" s="7">
        <f>535.35+44032.12</f>
        <v>44567.47</v>
      </c>
      <c r="M13" s="16">
        <v>1</v>
      </c>
      <c r="N13" s="10" t="s">
        <v>75</v>
      </c>
      <c r="O13" s="11" t="s">
        <v>76</v>
      </c>
      <c r="P13" s="11" t="s">
        <v>77</v>
      </c>
      <c r="Q13" s="11" t="s">
        <v>78</v>
      </c>
      <c r="R13" s="12">
        <v>43343</v>
      </c>
      <c r="S13" s="4" t="s">
        <v>79</v>
      </c>
      <c r="T13" s="4">
        <v>2017</v>
      </c>
      <c r="U13" s="12">
        <v>42916</v>
      </c>
    </row>
    <row r="14" spans="1:22" x14ac:dyDescent="0.3">
      <c r="A14" s="4">
        <v>2017</v>
      </c>
      <c r="B14" s="4" t="s">
        <v>71</v>
      </c>
      <c r="C14" s="13"/>
      <c r="D14" s="13"/>
      <c r="E14" s="13"/>
      <c r="F14" s="13"/>
      <c r="G14" s="15"/>
      <c r="H14" s="5">
        <v>26000</v>
      </c>
      <c r="I14" t="s">
        <v>95</v>
      </c>
      <c r="J14" s="7">
        <v>2271804.25</v>
      </c>
      <c r="K14" s="7">
        <v>2271804.25</v>
      </c>
      <c r="L14" s="7">
        <v>859840.93</v>
      </c>
      <c r="M14" s="16">
        <v>1</v>
      </c>
      <c r="N14" s="10" t="s">
        <v>75</v>
      </c>
      <c r="O14" s="11" t="s">
        <v>76</v>
      </c>
      <c r="P14" s="11" t="s">
        <v>77</v>
      </c>
      <c r="Q14" s="11" t="s">
        <v>78</v>
      </c>
      <c r="R14" s="12">
        <v>43343</v>
      </c>
      <c r="S14" s="4" t="s">
        <v>79</v>
      </c>
      <c r="T14" s="4">
        <v>2017</v>
      </c>
      <c r="U14" s="12">
        <v>42916</v>
      </c>
    </row>
    <row r="15" spans="1:22" x14ac:dyDescent="0.3">
      <c r="A15" s="4">
        <v>2017</v>
      </c>
      <c r="B15" s="4" t="s">
        <v>71</v>
      </c>
      <c r="C15" s="13"/>
      <c r="D15" s="13"/>
      <c r="E15" s="13"/>
      <c r="F15" s="13"/>
      <c r="G15" s="15"/>
      <c r="H15" s="5">
        <v>27000</v>
      </c>
      <c r="I15" t="s">
        <v>97</v>
      </c>
      <c r="J15" s="7">
        <v>537186.12</v>
      </c>
      <c r="K15" s="7">
        <v>544906.12</v>
      </c>
      <c r="L15" s="7">
        <f>3190+1911</f>
        <v>5101</v>
      </c>
      <c r="M15" s="16">
        <v>1</v>
      </c>
      <c r="N15" s="10" t="s">
        <v>75</v>
      </c>
      <c r="O15" s="11" t="s">
        <v>76</v>
      </c>
      <c r="P15" s="11" t="s">
        <v>77</v>
      </c>
      <c r="Q15" s="11" t="s">
        <v>78</v>
      </c>
      <c r="R15" s="12">
        <v>43343</v>
      </c>
      <c r="S15" s="4" t="s">
        <v>79</v>
      </c>
      <c r="T15" s="4">
        <v>2017</v>
      </c>
      <c r="U15" s="12">
        <v>42916</v>
      </c>
    </row>
    <row r="16" spans="1:22" x14ac:dyDescent="0.3">
      <c r="A16" s="4">
        <v>2017</v>
      </c>
      <c r="B16" s="4" t="s">
        <v>71</v>
      </c>
      <c r="C16" s="13"/>
      <c r="D16" s="13"/>
      <c r="E16" s="13"/>
      <c r="F16" s="13"/>
      <c r="G16" s="13"/>
      <c r="H16" s="5">
        <v>29000</v>
      </c>
      <c r="I16" t="s">
        <v>99</v>
      </c>
      <c r="J16" s="7">
        <v>329013.07</v>
      </c>
      <c r="K16" s="7">
        <v>717149.33</v>
      </c>
      <c r="L16" s="7">
        <f>3289.99+90232.77</f>
        <v>93522.760000000009</v>
      </c>
      <c r="M16" s="16">
        <v>1</v>
      </c>
      <c r="N16" s="10" t="s">
        <v>75</v>
      </c>
      <c r="O16" s="11" t="s">
        <v>76</v>
      </c>
      <c r="P16" s="11" t="s">
        <v>77</v>
      </c>
      <c r="Q16" s="11" t="s">
        <v>78</v>
      </c>
      <c r="R16" s="12">
        <v>43343</v>
      </c>
      <c r="S16" s="4" t="s">
        <v>79</v>
      </c>
      <c r="T16" s="4">
        <v>2017</v>
      </c>
      <c r="U16" s="12">
        <v>42916</v>
      </c>
    </row>
    <row r="17" spans="1:21" x14ac:dyDescent="0.3">
      <c r="A17" s="4">
        <v>2017</v>
      </c>
      <c r="B17" s="4" t="s">
        <v>71</v>
      </c>
      <c r="C17" s="13"/>
      <c r="D17" s="13"/>
      <c r="E17" s="13"/>
      <c r="F17" s="13"/>
      <c r="G17" s="13"/>
      <c r="H17" s="5">
        <v>31000</v>
      </c>
      <c r="I17" t="s">
        <v>101</v>
      </c>
      <c r="J17" s="7">
        <v>2359698.48</v>
      </c>
      <c r="K17" s="7">
        <v>2360698.48</v>
      </c>
      <c r="L17" s="7">
        <f>945.41+892881.8</f>
        <v>893827.21000000008</v>
      </c>
      <c r="M17" s="16">
        <v>1</v>
      </c>
      <c r="N17" s="10" t="s">
        <v>75</v>
      </c>
      <c r="O17" s="11" t="s">
        <v>76</v>
      </c>
      <c r="P17" s="11" t="s">
        <v>77</v>
      </c>
      <c r="Q17" s="11" t="s">
        <v>78</v>
      </c>
      <c r="R17" s="12">
        <v>43343</v>
      </c>
      <c r="S17" s="4" t="s">
        <v>79</v>
      </c>
      <c r="T17" s="4">
        <v>2017</v>
      </c>
      <c r="U17" s="12">
        <v>42916</v>
      </c>
    </row>
    <row r="18" spans="1:21" x14ac:dyDescent="0.3">
      <c r="A18" s="4">
        <v>2017</v>
      </c>
      <c r="B18" s="4" t="s">
        <v>71</v>
      </c>
      <c r="C18" s="13"/>
      <c r="D18" s="13"/>
      <c r="E18" s="13"/>
      <c r="F18" s="13"/>
      <c r="G18" s="13"/>
      <c r="H18" s="5">
        <v>32000</v>
      </c>
      <c r="I18" t="s">
        <v>103</v>
      </c>
      <c r="J18" s="7">
        <v>9175358.5099999998</v>
      </c>
      <c r="K18" s="7">
        <v>24004795.300000001</v>
      </c>
      <c r="L18" s="7">
        <f>132+1046860.45</f>
        <v>1046992.45</v>
      </c>
      <c r="M18" s="16">
        <v>1</v>
      </c>
      <c r="N18" s="10" t="s">
        <v>75</v>
      </c>
      <c r="O18" s="11" t="s">
        <v>76</v>
      </c>
      <c r="P18" s="11" t="s">
        <v>77</v>
      </c>
      <c r="Q18" s="11" t="s">
        <v>78</v>
      </c>
      <c r="R18" s="12">
        <v>43343</v>
      </c>
      <c r="S18" s="4" t="s">
        <v>79</v>
      </c>
      <c r="T18" s="4">
        <v>2017</v>
      </c>
      <c r="U18" s="12">
        <v>42916</v>
      </c>
    </row>
    <row r="19" spans="1:21" x14ac:dyDescent="0.3">
      <c r="A19" s="4">
        <v>2017</v>
      </c>
      <c r="B19" s="4" t="s">
        <v>71</v>
      </c>
      <c r="C19" s="13"/>
      <c r="D19" s="13"/>
      <c r="E19" s="13"/>
      <c r="F19" s="13"/>
      <c r="G19" s="13"/>
      <c r="H19" s="5">
        <v>33000</v>
      </c>
      <c r="I19" t="s">
        <v>105</v>
      </c>
      <c r="J19" s="7">
        <v>5276477.47</v>
      </c>
      <c r="K19" s="7">
        <v>6267516.1100000003</v>
      </c>
      <c r="L19" s="7">
        <f>20492.56+9500+2130655.92</f>
        <v>2160648.48</v>
      </c>
      <c r="M19" s="16">
        <v>1</v>
      </c>
      <c r="N19" s="10" t="s">
        <v>75</v>
      </c>
      <c r="O19" s="11" t="s">
        <v>76</v>
      </c>
      <c r="P19" s="11" t="s">
        <v>77</v>
      </c>
      <c r="Q19" s="11" t="s">
        <v>78</v>
      </c>
      <c r="R19" s="12">
        <v>43343</v>
      </c>
      <c r="S19" s="4" t="s">
        <v>79</v>
      </c>
      <c r="T19" s="4">
        <v>2017</v>
      </c>
      <c r="U19" s="12">
        <v>42916</v>
      </c>
    </row>
    <row r="20" spans="1:21" x14ac:dyDescent="0.3">
      <c r="A20" s="4">
        <v>2017</v>
      </c>
      <c r="B20" s="4" t="s">
        <v>71</v>
      </c>
      <c r="C20" s="13"/>
      <c r="D20" s="13"/>
      <c r="E20" s="13"/>
      <c r="F20" s="13"/>
      <c r="G20" s="13"/>
      <c r="H20" s="5">
        <v>34000</v>
      </c>
      <c r="I20" t="s">
        <v>107</v>
      </c>
      <c r="J20" s="7">
        <v>953379.69</v>
      </c>
      <c r="K20" s="7">
        <v>953379.69</v>
      </c>
      <c r="L20" s="7">
        <v>325165.68</v>
      </c>
      <c r="M20" s="16">
        <v>1</v>
      </c>
      <c r="N20" s="10" t="s">
        <v>75</v>
      </c>
      <c r="O20" s="11" t="s">
        <v>76</v>
      </c>
      <c r="P20" s="11" t="s">
        <v>77</v>
      </c>
      <c r="Q20" s="11" t="s">
        <v>78</v>
      </c>
      <c r="R20" s="12">
        <v>43343</v>
      </c>
      <c r="S20" s="4" t="s">
        <v>79</v>
      </c>
      <c r="T20" s="4">
        <v>2017</v>
      </c>
      <c r="U20" s="12">
        <v>42916</v>
      </c>
    </row>
    <row r="21" spans="1:21" x14ac:dyDescent="0.3">
      <c r="A21" s="4">
        <v>2017</v>
      </c>
      <c r="B21" s="4" t="s">
        <v>71</v>
      </c>
      <c r="C21" s="13"/>
      <c r="D21" s="13"/>
      <c r="E21" s="13"/>
      <c r="F21" s="13"/>
      <c r="G21" s="13"/>
      <c r="H21" s="5">
        <v>35000</v>
      </c>
      <c r="I21" t="s">
        <v>109</v>
      </c>
      <c r="J21" s="7">
        <v>4045191.74</v>
      </c>
      <c r="K21" s="7">
        <v>4399406.74</v>
      </c>
      <c r="L21" s="7">
        <f>43606.56+1413187.64</f>
        <v>1456794.2</v>
      </c>
      <c r="M21" s="16">
        <v>1</v>
      </c>
      <c r="N21" s="10" t="s">
        <v>75</v>
      </c>
      <c r="O21" s="11" t="s">
        <v>76</v>
      </c>
      <c r="P21" s="11" t="s">
        <v>77</v>
      </c>
      <c r="Q21" s="11" t="s">
        <v>78</v>
      </c>
      <c r="R21" s="12">
        <v>43343</v>
      </c>
      <c r="S21" s="4" t="s">
        <v>79</v>
      </c>
      <c r="T21" s="4">
        <v>2017</v>
      </c>
      <c r="U21" s="12">
        <v>42916</v>
      </c>
    </row>
    <row r="22" spans="1:21" x14ac:dyDescent="0.3">
      <c r="A22" s="4">
        <v>2017</v>
      </c>
      <c r="B22" s="4" t="s">
        <v>71</v>
      </c>
      <c r="C22" s="13"/>
      <c r="D22" s="13"/>
      <c r="E22" s="13"/>
      <c r="F22" s="13"/>
      <c r="G22" s="13"/>
      <c r="H22" s="5">
        <v>36000</v>
      </c>
      <c r="I22" t="s">
        <v>111</v>
      </c>
      <c r="J22" s="7">
        <v>391934.65</v>
      </c>
      <c r="K22" s="7">
        <v>476428.25</v>
      </c>
      <c r="L22" s="7">
        <f>3303.33+46302.25</f>
        <v>49605.58</v>
      </c>
      <c r="M22" s="16">
        <v>1</v>
      </c>
      <c r="N22" s="10" t="s">
        <v>75</v>
      </c>
      <c r="O22" s="11" t="s">
        <v>76</v>
      </c>
      <c r="P22" s="11" t="s">
        <v>77</v>
      </c>
      <c r="Q22" s="11" t="s">
        <v>78</v>
      </c>
      <c r="R22" s="12">
        <v>43343</v>
      </c>
      <c r="S22" s="4" t="s">
        <v>79</v>
      </c>
      <c r="T22" s="4">
        <v>2017</v>
      </c>
      <c r="U22" s="12">
        <v>42916</v>
      </c>
    </row>
    <row r="23" spans="1:21" x14ac:dyDescent="0.3">
      <c r="A23" s="4">
        <v>2017</v>
      </c>
      <c r="B23" s="4" t="s">
        <v>71</v>
      </c>
      <c r="C23" s="13"/>
      <c r="D23" s="13"/>
      <c r="E23" s="13"/>
      <c r="F23" s="13"/>
      <c r="G23" s="13"/>
      <c r="H23" s="5">
        <v>37000</v>
      </c>
      <c r="I23" t="s">
        <v>113</v>
      </c>
      <c r="J23" s="7">
        <v>33221.47</v>
      </c>
      <c r="K23" s="7">
        <v>67221.47</v>
      </c>
      <c r="L23" s="7">
        <v>13195.32</v>
      </c>
      <c r="M23" s="16">
        <v>1</v>
      </c>
      <c r="N23" s="10" t="s">
        <v>75</v>
      </c>
      <c r="O23" s="11" t="s">
        <v>76</v>
      </c>
      <c r="P23" s="11" t="s">
        <v>77</v>
      </c>
      <c r="Q23" s="11" t="s">
        <v>78</v>
      </c>
      <c r="R23" s="12">
        <v>43343</v>
      </c>
      <c r="S23" s="4" t="s">
        <v>79</v>
      </c>
      <c r="T23" s="4">
        <v>2017</v>
      </c>
      <c r="U23" s="12">
        <v>42916</v>
      </c>
    </row>
    <row r="24" spans="1:21" x14ac:dyDescent="0.3">
      <c r="A24" s="4">
        <v>2017</v>
      </c>
      <c r="B24" s="4" t="s">
        <v>71</v>
      </c>
      <c r="C24" s="13"/>
      <c r="D24" s="13"/>
      <c r="E24" s="13"/>
      <c r="F24" s="13"/>
      <c r="G24" s="13"/>
      <c r="H24" s="5">
        <v>38000</v>
      </c>
      <c r="I24" t="s">
        <v>115</v>
      </c>
      <c r="J24" s="7">
        <v>3608069.88</v>
      </c>
      <c r="K24" s="7">
        <v>4229158.25</v>
      </c>
      <c r="L24" s="7">
        <f>12039.11+1207982.64</f>
        <v>1220021.75</v>
      </c>
      <c r="M24" s="16">
        <v>1</v>
      </c>
      <c r="N24" s="10" t="s">
        <v>75</v>
      </c>
      <c r="O24" s="11" t="s">
        <v>76</v>
      </c>
      <c r="P24" s="11" t="s">
        <v>77</v>
      </c>
      <c r="Q24" s="11" t="s">
        <v>78</v>
      </c>
      <c r="R24" s="12">
        <v>43343</v>
      </c>
      <c r="S24" s="4" t="s">
        <v>79</v>
      </c>
      <c r="T24" s="4">
        <v>2017</v>
      </c>
      <c r="U24" s="12">
        <v>42916</v>
      </c>
    </row>
    <row r="25" spans="1:21" x14ac:dyDescent="0.3">
      <c r="A25" s="4">
        <v>2017</v>
      </c>
      <c r="B25" s="4" t="s">
        <v>71</v>
      </c>
      <c r="C25" s="13"/>
      <c r="D25" s="13"/>
      <c r="E25" s="13"/>
      <c r="F25" s="13"/>
      <c r="G25" s="13"/>
      <c r="H25" s="5">
        <v>39000</v>
      </c>
      <c r="I25" t="s">
        <v>117</v>
      </c>
      <c r="J25" s="7">
        <v>181241.92</v>
      </c>
      <c r="K25" s="7">
        <v>181241.92</v>
      </c>
      <c r="L25" s="7">
        <v>100024</v>
      </c>
      <c r="M25" s="16">
        <v>1</v>
      </c>
      <c r="N25" s="10" t="s">
        <v>75</v>
      </c>
      <c r="O25" s="11" t="s">
        <v>76</v>
      </c>
      <c r="P25" s="11" t="s">
        <v>77</v>
      </c>
      <c r="Q25" s="11" t="s">
        <v>78</v>
      </c>
      <c r="R25" s="12">
        <v>43343</v>
      </c>
      <c r="S25" s="4" t="s">
        <v>79</v>
      </c>
      <c r="T25" s="4">
        <v>2017</v>
      </c>
      <c r="U25" s="12">
        <v>42916</v>
      </c>
    </row>
    <row r="26" spans="1:21" x14ac:dyDescent="0.3">
      <c r="A26" s="4">
        <v>2017</v>
      </c>
      <c r="B26" s="4" t="s">
        <v>71</v>
      </c>
      <c r="C26" s="13"/>
      <c r="D26" s="13"/>
      <c r="E26" s="13"/>
      <c r="F26" s="13"/>
      <c r="G26" s="13"/>
      <c r="H26" s="5">
        <v>44000</v>
      </c>
      <c r="I26" t="s">
        <v>119</v>
      </c>
      <c r="J26" s="7">
        <v>44258286.18</v>
      </c>
      <c r="K26" s="7">
        <v>53459556.5</v>
      </c>
      <c r="L26" s="7">
        <f>288601.48+167465+18934136.88</f>
        <v>19390203.359999999</v>
      </c>
      <c r="M26" s="16">
        <v>1</v>
      </c>
      <c r="N26" s="10" t="s">
        <v>75</v>
      </c>
      <c r="O26" s="11" t="s">
        <v>76</v>
      </c>
      <c r="P26" s="11" t="s">
        <v>77</v>
      </c>
      <c r="Q26" s="11" t="s">
        <v>78</v>
      </c>
      <c r="R26" s="12">
        <v>43343</v>
      </c>
      <c r="S26" s="4" t="s">
        <v>79</v>
      </c>
      <c r="T26" s="4">
        <v>2017</v>
      </c>
      <c r="U26" s="12">
        <v>42916</v>
      </c>
    </row>
    <row r="27" spans="1:21" x14ac:dyDescent="0.3">
      <c r="A27" s="4">
        <v>2017</v>
      </c>
      <c r="B27" s="4" t="s">
        <v>71</v>
      </c>
      <c r="C27" s="13"/>
      <c r="D27" s="13"/>
      <c r="E27" s="13"/>
      <c r="F27" s="13"/>
      <c r="G27" s="13"/>
      <c r="H27" s="5">
        <v>48000</v>
      </c>
      <c r="I27" t="s">
        <v>121</v>
      </c>
      <c r="J27" s="7">
        <v>3352242.72</v>
      </c>
      <c r="K27" s="7">
        <v>3352242.72</v>
      </c>
      <c r="L27" s="7">
        <v>1539767.8</v>
      </c>
      <c r="M27" s="16">
        <v>1</v>
      </c>
      <c r="N27" s="10" t="s">
        <v>75</v>
      </c>
      <c r="O27" s="11" t="s">
        <v>76</v>
      </c>
      <c r="P27" s="11" t="s">
        <v>77</v>
      </c>
      <c r="Q27" s="11" t="s">
        <v>78</v>
      </c>
      <c r="R27" s="12">
        <v>43343</v>
      </c>
      <c r="S27" s="4" t="s">
        <v>79</v>
      </c>
      <c r="T27" s="4">
        <v>2017</v>
      </c>
      <c r="U27" s="12">
        <v>42916</v>
      </c>
    </row>
    <row r="28" spans="1:21" x14ac:dyDescent="0.3">
      <c r="A28" s="4">
        <v>2017</v>
      </c>
      <c r="B28" s="4" t="s">
        <v>71</v>
      </c>
      <c r="C28" s="13"/>
      <c r="D28" s="13"/>
      <c r="E28" s="13"/>
      <c r="F28" s="13"/>
      <c r="G28" s="13"/>
      <c r="H28" s="5">
        <v>51000</v>
      </c>
      <c r="I28" t="s">
        <v>123</v>
      </c>
      <c r="J28" s="7">
        <v>213000</v>
      </c>
      <c r="K28" s="7">
        <v>2136260.09</v>
      </c>
      <c r="L28" s="7">
        <f>9674.4+401516.41</f>
        <v>411190.81</v>
      </c>
      <c r="M28" s="16">
        <v>1</v>
      </c>
      <c r="N28" s="10" t="s">
        <v>75</v>
      </c>
      <c r="O28" s="11" t="s">
        <v>76</v>
      </c>
      <c r="P28" s="11" t="s">
        <v>77</v>
      </c>
      <c r="Q28" s="11" t="s">
        <v>78</v>
      </c>
      <c r="R28" s="12">
        <v>43343</v>
      </c>
      <c r="S28" s="4" t="s">
        <v>79</v>
      </c>
      <c r="T28" s="4">
        <v>2017</v>
      </c>
      <c r="U28" s="12">
        <v>42916</v>
      </c>
    </row>
    <row r="29" spans="1:21" x14ac:dyDescent="0.3">
      <c r="A29" s="4">
        <v>2017</v>
      </c>
      <c r="B29" s="4" t="s">
        <v>71</v>
      </c>
      <c r="C29" s="13"/>
      <c r="D29" s="13"/>
      <c r="E29" s="13"/>
      <c r="F29" s="13"/>
      <c r="G29" s="13"/>
      <c r="H29" s="5">
        <v>52000</v>
      </c>
      <c r="I29" t="s">
        <v>125</v>
      </c>
      <c r="J29" s="7">
        <v>12000</v>
      </c>
      <c r="K29" s="7">
        <v>55944.02</v>
      </c>
      <c r="L29" s="7">
        <v>0</v>
      </c>
      <c r="M29" s="16">
        <v>1</v>
      </c>
      <c r="N29" s="10" t="s">
        <v>75</v>
      </c>
      <c r="O29" s="11" t="s">
        <v>76</v>
      </c>
      <c r="P29" s="11" t="s">
        <v>77</v>
      </c>
      <c r="Q29" s="11" t="s">
        <v>78</v>
      </c>
      <c r="R29" s="12">
        <v>43343</v>
      </c>
      <c r="S29" s="4" t="s">
        <v>79</v>
      </c>
      <c r="T29" s="4">
        <v>2017</v>
      </c>
      <c r="U29" s="12">
        <v>42916</v>
      </c>
    </row>
    <row r="30" spans="1:21" x14ac:dyDescent="0.3">
      <c r="A30" s="4">
        <v>2017</v>
      </c>
      <c r="B30" s="4" t="s">
        <v>71</v>
      </c>
      <c r="C30" s="13"/>
      <c r="D30" s="13"/>
      <c r="E30" s="13"/>
      <c r="F30" s="13"/>
      <c r="G30" s="13"/>
      <c r="H30" s="5">
        <v>53000</v>
      </c>
      <c r="I30" t="s">
        <v>127</v>
      </c>
      <c r="J30" s="7">
        <v>0</v>
      </c>
      <c r="K30" s="7">
        <v>7337</v>
      </c>
      <c r="L30" s="7">
        <v>0</v>
      </c>
      <c r="M30" s="16">
        <v>1</v>
      </c>
      <c r="N30" s="10" t="s">
        <v>75</v>
      </c>
      <c r="O30" s="11" t="s">
        <v>76</v>
      </c>
      <c r="P30" s="11" t="s">
        <v>77</v>
      </c>
      <c r="Q30" s="11" t="s">
        <v>78</v>
      </c>
      <c r="R30" s="12">
        <v>43343</v>
      </c>
      <c r="S30" s="4" t="s">
        <v>79</v>
      </c>
      <c r="T30" s="4">
        <v>2017</v>
      </c>
      <c r="U30" s="12">
        <v>42916</v>
      </c>
    </row>
    <row r="31" spans="1:21" x14ac:dyDescent="0.3">
      <c r="A31" s="4">
        <v>2017</v>
      </c>
      <c r="B31" s="4" t="s">
        <v>71</v>
      </c>
      <c r="C31" s="13"/>
      <c r="D31" s="13"/>
      <c r="E31" s="13"/>
      <c r="F31" s="13"/>
      <c r="G31" s="13"/>
      <c r="H31" s="5">
        <v>54000</v>
      </c>
      <c r="I31" t="s">
        <v>129</v>
      </c>
      <c r="J31" s="7">
        <v>0</v>
      </c>
      <c r="K31" s="7">
        <v>1584017.12</v>
      </c>
      <c r="L31" s="7">
        <v>1584016</v>
      </c>
      <c r="M31" s="16">
        <v>1</v>
      </c>
      <c r="N31" s="10" t="s">
        <v>75</v>
      </c>
      <c r="O31" s="11" t="s">
        <v>76</v>
      </c>
      <c r="P31" s="11" t="s">
        <v>77</v>
      </c>
      <c r="Q31" s="11" t="s">
        <v>78</v>
      </c>
      <c r="R31" s="12">
        <v>43343</v>
      </c>
      <c r="S31" s="4" t="s">
        <v>79</v>
      </c>
      <c r="T31" s="4">
        <v>2017</v>
      </c>
      <c r="U31" s="12">
        <v>42916</v>
      </c>
    </row>
    <row r="32" spans="1:21" x14ac:dyDescent="0.3">
      <c r="A32" s="4">
        <v>2017</v>
      </c>
      <c r="B32" s="4" t="s">
        <v>71</v>
      </c>
      <c r="C32" s="13"/>
      <c r="D32" s="13"/>
      <c r="E32" s="13"/>
      <c r="F32" s="13"/>
      <c r="G32" s="13"/>
      <c r="H32" s="5">
        <v>56000</v>
      </c>
      <c r="I32" t="s">
        <v>131</v>
      </c>
      <c r="J32" s="7">
        <v>0</v>
      </c>
      <c r="K32" s="7">
        <v>91345.2</v>
      </c>
      <c r="L32" s="7">
        <v>3031.49</v>
      </c>
      <c r="M32" s="16">
        <v>1</v>
      </c>
      <c r="N32" s="10" t="s">
        <v>75</v>
      </c>
      <c r="O32" s="11" t="s">
        <v>76</v>
      </c>
      <c r="P32" s="11" t="s">
        <v>77</v>
      </c>
      <c r="Q32" s="11" t="s">
        <v>78</v>
      </c>
      <c r="R32" s="12">
        <v>43343</v>
      </c>
      <c r="S32" s="4" t="s">
        <v>79</v>
      </c>
      <c r="T32" s="4">
        <v>2017</v>
      </c>
      <c r="U32" s="12">
        <v>42916</v>
      </c>
    </row>
    <row r="33" spans="1:21" x14ac:dyDescent="0.3">
      <c r="A33" s="4">
        <v>2017</v>
      </c>
      <c r="B33" s="4" t="s">
        <v>71</v>
      </c>
      <c r="C33" s="13"/>
      <c r="D33" s="13"/>
      <c r="E33" s="13"/>
      <c r="F33" s="13"/>
      <c r="G33" s="13"/>
      <c r="H33" s="5">
        <v>59000</v>
      </c>
      <c r="I33" t="s">
        <v>133</v>
      </c>
      <c r="J33" s="7">
        <v>200000</v>
      </c>
      <c r="K33" s="7">
        <v>200000</v>
      </c>
      <c r="L33" s="7">
        <v>0</v>
      </c>
      <c r="M33" s="16">
        <v>1</v>
      </c>
      <c r="N33" s="10" t="s">
        <v>75</v>
      </c>
      <c r="O33" s="11" t="s">
        <v>76</v>
      </c>
      <c r="P33" s="11" t="s">
        <v>77</v>
      </c>
      <c r="Q33" s="11" t="s">
        <v>78</v>
      </c>
      <c r="R33" s="12">
        <v>43343</v>
      </c>
      <c r="S33" s="4" t="s">
        <v>79</v>
      </c>
      <c r="T33" s="4">
        <v>2017</v>
      </c>
      <c r="U33" s="12">
        <v>42916</v>
      </c>
    </row>
    <row r="34" spans="1:21" x14ac:dyDescent="0.3">
      <c r="A34" s="4">
        <v>2017</v>
      </c>
      <c r="B34" s="4" t="s">
        <v>71</v>
      </c>
      <c r="C34" s="13"/>
      <c r="D34" s="13"/>
      <c r="E34" s="13"/>
      <c r="F34" s="13"/>
      <c r="G34" s="13"/>
      <c r="H34" s="5">
        <v>99000</v>
      </c>
      <c r="I34" t="s">
        <v>135</v>
      </c>
      <c r="J34" s="7">
        <v>0</v>
      </c>
      <c r="K34" s="7">
        <v>2986392.48</v>
      </c>
      <c r="L34" s="7">
        <v>2986391.87</v>
      </c>
      <c r="M34" s="16">
        <v>1</v>
      </c>
      <c r="N34" s="10" t="s">
        <v>75</v>
      </c>
      <c r="O34" s="11" t="s">
        <v>76</v>
      </c>
      <c r="P34" s="11" t="s">
        <v>77</v>
      </c>
      <c r="Q34" s="11" t="s">
        <v>78</v>
      </c>
      <c r="R34" s="12">
        <v>43343</v>
      </c>
      <c r="S34" s="4" t="s">
        <v>79</v>
      </c>
      <c r="T34" s="4">
        <v>2017</v>
      </c>
      <c r="U34" s="12">
        <v>42916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0.6640625" bestFit="1" customWidth="1"/>
    <col min="3" max="3" width="29.6640625" bestFit="1" customWidth="1"/>
    <col min="4" max="4" width="36.44140625" bestFit="1" customWidth="1"/>
    <col min="5" max="5" width="38.44140625" bestFit="1" customWidth="1"/>
    <col min="6" max="6" width="35.44140625" bestFit="1" customWidth="1"/>
  </cols>
  <sheetData>
    <row r="1" spans="1:6" hidden="1" x14ac:dyDescent="0.3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3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3">
      <c r="A4">
        <v>1</v>
      </c>
      <c r="B4" s="8">
        <v>11300</v>
      </c>
      <c r="C4" t="s">
        <v>74</v>
      </c>
      <c r="D4" s="7">
        <v>58911926</v>
      </c>
      <c r="E4" s="9">
        <v>58911926</v>
      </c>
      <c r="F4" s="9">
        <f>5536223.87+25216872.22</f>
        <v>30753096.09</v>
      </c>
    </row>
    <row r="5" spans="1:6" x14ac:dyDescent="0.3">
      <c r="A5">
        <v>1</v>
      </c>
      <c r="B5" s="5">
        <v>21100</v>
      </c>
      <c r="C5" t="s">
        <v>82</v>
      </c>
      <c r="D5" s="7">
        <v>393147.12</v>
      </c>
      <c r="E5" s="9">
        <v>389270.23</v>
      </c>
      <c r="F5" s="9">
        <f>16758.75+213596.35</f>
        <v>230355.1</v>
      </c>
    </row>
    <row r="6" spans="1:6" x14ac:dyDescent="0.3">
      <c r="A6">
        <v>1</v>
      </c>
      <c r="B6" s="5">
        <v>21400</v>
      </c>
      <c r="C6" t="s">
        <v>85</v>
      </c>
      <c r="D6" s="7">
        <v>27080</v>
      </c>
      <c r="E6" s="9">
        <v>23980</v>
      </c>
      <c r="F6" s="9">
        <v>10387.91</v>
      </c>
    </row>
    <row r="7" spans="1:6" x14ac:dyDescent="0.3">
      <c r="A7">
        <v>1</v>
      </c>
      <c r="B7" s="5">
        <v>21500</v>
      </c>
      <c r="C7" t="s">
        <v>88</v>
      </c>
      <c r="D7" s="7">
        <v>17380.439999999999</v>
      </c>
      <c r="E7" s="9">
        <v>23109.439999999999</v>
      </c>
      <c r="F7" s="9">
        <f>8423.41+99.99</f>
        <v>8523.4</v>
      </c>
    </row>
    <row r="8" spans="1:6" x14ac:dyDescent="0.3">
      <c r="A8">
        <v>1</v>
      </c>
      <c r="B8" s="5">
        <v>21600</v>
      </c>
      <c r="C8" t="s">
        <v>91</v>
      </c>
      <c r="D8" s="7">
        <v>417560.94</v>
      </c>
      <c r="E8" s="9">
        <v>414281.56</v>
      </c>
      <c r="F8" s="9">
        <f>1084.8+167206.33</f>
        <v>168291.12999999998</v>
      </c>
    </row>
    <row r="9" spans="1:6" x14ac:dyDescent="0.3">
      <c r="A9">
        <v>1</v>
      </c>
      <c r="B9" s="5">
        <v>21700</v>
      </c>
      <c r="C9" t="s">
        <v>94</v>
      </c>
      <c r="D9" s="7">
        <v>147814.16</v>
      </c>
      <c r="E9" s="9">
        <v>170877.38</v>
      </c>
      <c r="F9" s="9">
        <v>42688.83</v>
      </c>
    </row>
    <row r="10" spans="1:6" x14ac:dyDescent="0.3">
      <c r="A10">
        <v>1</v>
      </c>
      <c r="B10" s="5">
        <v>22100</v>
      </c>
      <c r="C10" t="s">
        <v>96</v>
      </c>
      <c r="D10" s="7">
        <v>139403.98000000001</v>
      </c>
      <c r="E10" s="9">
        <v>156070.26</v>
      </c>
      <c r="F10" s="9">
        <f>1902.99+52475.94</f>
        <v>54378.93</v>
      </c>
    </row>
    <row r="11" spans="1:6" x14ac:dyDescent="0.3">
      <c r="A11">
        <v>1</v>
      </c>
      <c r="B11" s="5">
        <v>22300</v>
      </c>
      <c r="C11" t="s">
        <v>98</v>
      </c>
      <c r="D11" s="7">
        <v>26611.39</v>
      </c>
      <c r="E11" s="9">
        <v>26811.39</v>
      </c>
      <c r="F11" s="9">
        <f>1117.08+3012.89</f>
        <v>4129.9699999999993</v>
      </c>
    </row>
    <row r="12" spans="1:6" x14ac:dyDescent="0.3">
      <c r="A12">
        <v>1</v>
      </c>
      <c r="B12" s="5">
        <v>23100</v>
      </c>
      <c r="C12" t="s">
        <v>100</v>
      </c>
      <c r="D12" s="7">
        <v>14620.39</v>
      </c>
      <c r="E12" s="9">
        <v>14620.39</v>
      </c>
      <c r="F12" s="9">
        <f>1740+1993.94</f>
        <v>3733.94</v>
      </c>
    </row>
    <row r="13" spans="1:6" x14ac:dyDescent="0.3">
      <c r="A13">
        <v>1</v>
      </c>
      <c r="B13" s="5">
        <v>23200</v>
      </c>
      <c r="C13" t="s">
        <v>102</v>
      </c>
      <c r="D13" s="7">
        <v>580000</v>
      </c>
      <c r="E13" s="9">
        <v>1319800</v>
      </c>
      <c r="F13" s="9">
        <f>1174.96+468124.11</f>
        <v>469299.07</v>
      </c>
    </row>
    <row r="14" spans="1:6" x14ac:dyDescent="0.3">
      <c r="A14">
        <v>1</v>
      </c>
      <c r="B14" s="5">
        <v>23300</v>
      </c>
      <c r="C14" t="s">
        <v>104</v>
      </c>
      <c r="D14" s="7">
        <v>130000</v>
      </c>
      <c r="E14" s="9">
        <v>130000</v>
      </c>
      <c r="F14" s="9">
        <v>21686.2</v>
      </c>
    </row>
    <row r="15" spans="1:6" x14ac:dyDescent="0.3">
      <c r="A15">
        <v>1</v>
      </c>
      <c r="B15" s="5">
        <v>23400</v>
      </c>
      <c r="C15" t="s">
        <v>106</v>
      </c>
      <c r="D15" s="7">
        <v>3698.59</v>
      </c>
      <c r="E15" s="9">
        <v>3698.59</v>
      </c>
      <c r="F15" s="9">
        <v>724.43</v>
      </c>
    </row>
    <row r="16" spans="1:6" x14ac:dyDescent="0.3">
      <c r="A16">
        <v>1</v>
      </c>
      <c r="B16" s="5">
        <v>23700</v>
      </c>
      <c r="C16" t="s">
        <v>108</v>
      </c>
      <c r="D16" s="7">
        <v>372050</v>
      </c>
      <c r="E16" s="9">
        <v>372050</v>
      </c>
      <c r="F16" s="9">
        <v>53922.41</v>
      </c>
    </row>
    <row r="17" spans="1:6" x14ac:dyDescent="0.3">
      <c r="A17">
        <v>1</v>
      </c>
      <c r="B17" s="5">
        <v>23900</v>
      </c>
      <c r="C17" t="s">
        <v>110</v>
      </c>
      <c r="D17" s="7">
        <v>300000</v>
      </c>
      <c r="E17" s="9">
        <v>278200</v>
      </c>
      <c r="F17" s="9">
        <f>59.97+152411.94</f>
        <v>152471.91</v>
      </c>
    </row>
    <row r="18" spans="1:6" x14ac:dyDescent="0.3">
      <c r="A18">
        <v>1</v>
      </c>
      <c r="B18" s="5">
        <v>24100</v>
      </c>
      <c r="C18" t="s">
        <v>112</v>
      </c>
      <c r="D18" s="7">
        <v>49300</v>
      </c>
      <c r="E18" s="9">
        <v>49300</v>
      </c>
      <c r="F18" s="9">
        <v>6369.09</v>
      </c>
    </row>
    <row r="19" spans="1:6" x14ac:dyDescent="0.3">
      <c r="A19">
        <v>1</v>
      </c>
      <c r="B19" s="5">
        <v>24200</v>
      </c>
      <c r="C19" t="s">
        <v>114</v>
      </c>
      <c r="D19" s="7">
        <v>32850</v>
      </c>
      <c r="E19" s="9">
        <v>32850</v>
      </c>
      <c r="F19" s="9">
        <v>252</v>
      </c>
    </row>
    <row r="20" spans="1:6" x14ac:dyDescent="0.3">
      <c r="A20">
        <v>1</v>
      </c>
      <c r="B20" s="5">
        <v>24300</v>
      </c>
      <c r="C20" t="s">
        <v>116</v>
      </c>
      <c r="D20" s="7">
        <v>27600</v>
      </c>
      <c r="E20" s="9">
        <v>27600</v>
      </c>
      <c r="F20" s="9">
        <v>0</v>
      </c>
    </row>
    <row r="21" spans="1:6" x14ac:dyDescent="0.3">
      <c r="A21">
        <v>1</v>
      </c>
      <c r="B21" s="5">
        <v>24400</v>
      </c>
      <c r="C21" t="s">
        <v>118</v>
      </c>
      <c r="D21" s="7">
        <v>26000</v>
      </c>
      <c r="E21" s="9">
        <v>26000</v>
      </c>
      <c r="F21" s="9">
        <f>1167.3+10072.3</f>
        <v>11239.599999999999</v>
      </c>
    </row>
    <row r="22" spans="1:6" x14ac:dyDescent="0.3">
      <c r="A22">
        <v>1</v>
      </c>
      <c r="B22" s="5">
        <v>24500</v>
      </c>
      <c r="C22" t="s">
        <v>120</v>
      </c>
      <c r="D22" s="7">
        <v>84200</v>
      </c>
      <c r="E22" s="9">
        <v>90000</v>
      </c>
      <c r="F22" s="9">
        <f>90+12390.52</f>
        <v>12480.52</v>
      </c>
    </row>
    <row r="23" spans="1:6" x14ac:dyDescent="0.3">
      <c r="A23">
        <v>1</v>
      </c>
      <c r="B23" s="5">
        <v>24600</v>
      </c>
      <c r="C23" t="s">
        <v>122</v>
      </c>
      <c r="D23" s="7">
        <v>203784</v>
      </c>
      <c r="E23" s="9">
        <v>311223.32</v>
      </c>
      <c r="F23" s="9">
        <f>1294.93+158638.44</f>
        <v>159933.37</v>
      </c>
    </row>
    <row r="24" spans="1:6" x14ac:dyDescent="0.3">
      <c r="A24">
        <v>1</v>
      </c>
      <c r="B24" s="5">
        <v>24700</v>
      </c>
      <c r="C24" t="s">
        <v>124</v>
      </c>
      <c r="D24" s="7">
        <v>296353</v>
      </c>
      <c r="E24" s="9">
        <v>300413</v>
      </c>
      <c r="F24" s="9">
        <f>1131.86+22479.51</f>
        <v>23611.37</v>
      </c>
    </row>
    <row r="25" spans="1:6" x14ac:dyDescent="0.3">
      <c r="A25">
        <v>1</v>
      </c>
      <c r="B25" s="5">
        <v>24800</v>
      </c>
      <c r="C25" t="s">
        <v>126</v>
      </c>
      <c r="D25" s="7">
        <v>0</v>
      </c>
      <c r="E25" s="9">
        <v>131550</v>
      </c>
      <c r="F25" s="9">
        <v>31450.87</v>
      </c>
    </row>
    <row r="26" spans="1:6" x14ac:dyDescent="0.3">
      <c r="A26">
        <v>1</v>
      </c>
      <c r="B26" s="5">
        <v>24900</v>
      </c>
      <c r="C26" t="s">
        <v>128</v>
      </c>
      <c r="D26" s="7">
        <v>287097.65999999997</v>
      </c>
      <c r="E26" s="9">
        <v>311457.65999999997</v>
      </c>
      <c r="F26" s="9">
        <f>224.21+42803.16</f>
        <v>43027.37</v>
      </c>
    </row>
    <row r="27" spans="1:6" x14ac:dyDescent="0.3">
      <c r="A27">
        <v>1</v>
      </c>
      <c r="B27" s="5">
        <v>25100</v>
      </c>
      <c r="C27" t="s">
        <v>130</v>
      </c>
      <c r="D27" s="7">
        <v>656</v>
      </c>
      <c r="E27" s="9">
        <v>656</v>
      </c>
      <c r="F27" s="9">
        <v>0</v>
      </c>
    </row>
    <row r="28" spans="1:6" x14ac:dyDescent="0.3">
      <c r="A28">
        <v>1</v>
      </c>
      <c r="B28" s="5">
        <v>25200</v>
      </c>
      <c r="C28" t="s">
        <v>132</v>
      </c>
      <c r="D28" s="7">
        <v>10283.56</v>
      </c>
      <c r="E28" s="9">
        <v>10798.56</v>
      </c>
      <c r="F28" s="9">
        <v>406.37</v>
      </c>
    </row>
    <row r="29" spans="1:6" x14ac:dyDescent="0.3">
      <c r="A29">
        <v>1</v>
      </c>
      <c r="B29" s="5">
        <v>25300</v>
      </c>
      <c r="C29" t="s">
        <v>134</v>
      </c>
      <c r="D29" s="7">
        <v>1533</v>
      </c>
      <c r="E29" s="9">
        <v>34726</v>
      </c>
      <c r="F29" s="9">
        <f>31138.5+139.3</f>
        <v>31277.8</v>
      </c>
    </row>
    <row r="30" spans="1:6" x14ac:dyDescent="0.3">
      <c r="A30" s="3">
        <v>1</v>
      </c>
      <c r="B30" s="5">
        <v>25400</v>
      </c>
      <c r="C30" t="s">
        <v>136</v>
      </c>
      <c r="D30" s="7">
        <v>4752</v>
      </c>
      <c r="E30" s="9">
        <v>8842</v>
      </c>
      <c r="F30" s="9">
        <v>3405.55</v>
      </c>
    </row>
    <row r="31" spans="1:6" x14ac:dyDescent="0.3">
      <c r="A31" s="3">
        <v>1</v>
      </c>
      <c r="B31" s="5">
        <v>25600</v>
      </c>
      <c r="C31" t="s">
        <v>137</v>
      </c>
      <c r="D31" s="7">
        <v>108953</v>
      </c>
      <c r="E31" s="9">
        <v>110008</v>
      </c>
      <c r="F31" s="9">
        <f>396.05+4395.3</f>
        <v>4791.3500000000004</v>
      </c>
    </row>
    <row r="32" spans="1:6" x14ac:dyDescent="0.3">
      <c r="A32" s="3">
        <v>1</v>
      </c>
      <c r="B32" s="5">
        <v>25900</v>
      </c>
      <c r="C32" t="s">
        <v>138</v>
      </c>
      <c r="D32" s="7">
        <v>55713.62</v>
      </c>
      <c r="E32" s="9">
        <v>55713.62</v>
      </c>
      <c r="F32" s="9">
        <v>4686.3999999999996</v>
      </c>
    </row>
    <row r="33" spans="1:6" x14ac:dyDescent="0.3">
      <c r="A33" s="3">
        <v>1</v>
      </c>
      <c r="B33" s="5">
        <v>26100</v>
      </c>
      <c r="C33" t="s">
        <v>139</v>
      </c>
      <c r="D33" s="7">
        <v>2271804.25</v>
      </c>
      <c r="E33" s="9">
        <v>2271804.25</v>
      </c>
      <c r="F33" s="9">
        <v>859840.93</v>
      </c>
    </row>
    <row r="34" spans="1:6" x14ac:dyDescent="0.3">
      <c r="A34" s="3">
        <v>1</v>
      </c>
      <c r="B34" s="5">
        <v>27100</v>
      </c>
      <c r="C34" t="s">
        <v>140</v>
      </c>
      <c r="D34" s="7">
        <v>501949.76</v>
      </c>
      <c r="E34" s="9">
        <v>503569.76</v>
      </c>
      <c r="F34" s="9">
        <v>3190</v>
      </c>
    </row>
    <row r="35" spans="1:6" x14ac:dyDescent="0.3">
      <c r="A35" s="3">
        <v>1</v>
      </c>
      <c r="B35" s="5">
        <v>27200</v>
      </c>
      <c r="C35" t="s">
        <v>141</v>
      </c>
      <c r="D35" s="7">
        <v>30956.32</v>
      </c>
      <c r="E35" s="9">
        <v>33756.32</v>
      </c>
      <c r="F35" s="9">
        <v>329.23</v>
      </c>
    </row>
    <row r="36" spans="1:6" x14ac:dyDescent="0.3">
      <c r="A36" s="3">
        <v>1</v>
      </c>
      <c r="B36" s="5">
        <v>27300</v>
      </c>
      <c r="C36" t="s">
        <v>142</v>
      </c>
      <c r="D36" s="7">
        <v>0</v>
      </c>
      <c r="E36" s="9">
        <v>3300</v>
      </c>
      <c r="F36" s="9">
        <v>1581.77</v>
      </c>
    </row>
    <row r="37" spans="1:6" x14ac:dyDescent="0.3">
      <c r="A37" s="3">
        <v>1</v>
      </c>
      <c r="B37" s="5">
        <v>27500</v>
      </c>
      <c r="C37" t="s">
        <v>143</v>
      </c>
      <c r="D37" s="7">
        <v>4280.04</v>
      </c>
      <c r="E37" s="9">
        <v>4280.04</v>
      </c>
      <c r="F37" s="9">
        <v>0</v>
      </c>
    </row>
    <row r="38" spans="1:6" x14ac:dyDescent="0.3">
      <c r="A38" s="3">
        <v>1</v>
      </c>
      <c r="B38" s="5">
        <v>29100</v>
      </c>
      <c r="C38" t="s">
        <v>144</v>
      </c>
      <c r="D38" s="7">
        <v>30122.37</v>
      </c>
      <c r="E38" s="9">
        <v>34557.370000000003</v>
      </c>
      <c r="F38" s="9">
        <v>0</v>
      </c>
    </row>
    <row r="39" spans="1:6" x14ac:dyDescent="0.3">
      <c r="A39" s="3">
        <v>1</v>
      </c>
      <c r="B39" s="5">
        <v>29200</v>
      </c>
      <c r="C39" t="s">
        <v>145</v>
      </c>
      <c r="D39" s="7">
        <v>111264</v>
      </c>
      <c r="E39" s="9">
        <v>112264</v>
      </c>
      <c r="F39" s="9">
        <f>190.01+3443.72</f>
        <v>3633.7299999999996</v>
      </c>
    </row>
    <row r="40" spans="1:6" x14ac:dyDescent="0.3">
      <c r="A40" s="3">
        <v>1</v>
      </c>
      <c r="B40" s="5">
        <v>29300</v>
      </c>
      <c r="C40" t="s">
        <v>146</v>
      </c>
      <c r="D40" s="7">
        <v>26000</v>
      </c>
      <c r="E40" s="9">
        <v>25436</v>
      </c>
      <c r="F40" s="9">
        <v>0</v>
      </c>
    </row>
    <row r="41" spans="1:6" x14ac:dyDescent="0.3">
      <c r="A41" s="3">
        <v>1</v>
      </c>
      <c r="B41" s="5">
        <v>29400</v>
      </c>
      <c r="C41" t="s">
        <v>147</v>
      </c>
      <c r="D41" s="7">
        <v>42625.13</v>
      </c>
      <c r="E41" s="9">
        <v>57625.13</v>
      </c>
      <c r="F41" s="9">
        <v>11907.52</v>
      </c>
    </row>
    <row r="42" spans="1:6" x14ac:dyDescent="0.3">
      <c r="A42" s="3">
        <v>1</v>
      </c>
      <c r="B42" s="5">
        <v>29500</v>
      </c>
      <c r="C42" t="s">
        <v>148</v>
      </c>
      <c r="D42" s="7">
        <v>5488.11</v>
      </c>
      <c r="E42" s="9">
        <v>6398.11</v>
      </c>
      <c r="F42" s="9">
        <v>779.52</v>
      </c>
    </row>
    <row r="43" spans="1:6" x14ac:dyDescent="0.3">
      <c r="A43" s="3">
        <v>1</v>
      </c>
      <c r="B43" s="5">
        <v>29800</v>
      </c>
      <c r="C43" t="s">
        <v>149</v>
      </c>
      <c r="D43" s="7">
        <v>780</v>
      </c>
      <c r="E43" s="9">
        <v>780</v>
      </c>
      <c r="F43" s="9">
        <v>0</v>
      </c>
    </row>
    <row r="44" spans="1:6" x14ac:dyDescent="0.3">
      <c r="A44" s="3">
        <v>1</v>
      </c>
      <c r="B44" s="5">
        <v>29900</v>
      </c>
      <c r="C44" t="s">
        <v>150</v>
      </c>
      <c r="D44" s="7">
        <v>112733.46</v>
      </c>
      <c r="E44" s="9">
        <v>480088.72</v>
      </c>
      <c r="F44" s="9">
        <f>3099.98+74102.01</f>
        <v>77201.989999999991</v>
      </c>
    </row>
    <row r="45" spans="1:6" x14ac:dyDescent="0.3">
      <c r="A45" s="3">
        <v>1</v>
      </c>
      <c r="B45" s="5">
        <v>31100</v>
      </c>
      <c r="C45" t="s">
        <v>151</v>
      </c>
      <c r="D45" s="7">
        <v>958300.72</v>
      </c>
      <c r="E45" s="9">
        <v>958300.72</v>
      </c>
      <c r="F45" s="9">
        <v>387218</v>
      </c>
    </row>
    <row r="46" spans="1:6" x14ac:dyDescent="0.3">
      <c r="A46" s="3">
        <v>1</v>
      </c>
      <c r="B46" s="5">
        <v>31200</v>
      </c>
      <c r="C46" t="s">
        <v>152</v>
      </c>
      <c r="D46" s="7">
        <v>173033.26</v>
      </c>
      <c r="E46" s="9">
        <v>173033.26</v>
      </c>
      <c r="F46" s="9">
        <f>945.41+67403.21</f>
        <v>68348.62000000001</v>
      </c>
    </row>
    <row r="47" spans="1:6" x14ac:dyDescent="0.3">
      <c r="A47" s="3">
        <v>1</v>
      </c>
      <c r="B47" s="5">
        <v>31300</v>
      </c>
      <c r="C47" t="s">
        <v>153</v>
      </c>
      <c r="D47" s="7">
        <v>713917.69</v>
      </c>
      <c r="E47" s="9">
        <v>714917.69</v>
      </c>
      <c r="F47" s="9">
        <v>256191</v>
      </c>
    </row>
    <row r="48" spans="1:6" x14ac:dyDescent="0.3">
      <c r="A48" s="3">
        <v>1</v>
      </c>
      <c r="B48" s="5">
        <v>31400</v>
      </c>
      <c r="C48" t="s">
        <v>154</v>
      </c>
      <c r="D48" s="7">
        <v>328183.06</v>
      </c>
      <c r="E48" s="9">
        <v>328183.06</v>
      </c>
      <c r="F48" s="9">
        <v>115792.59</v>
      </c>
    </row>
    <row r="49" spans="1:6" x14ac:dyDescent="0.3">
      <c r="A49" s="3">
        <v>1</v>
      </c>
      <c r="B49" s="5">
        <v>31500</v>
      </c>
      <c r="C49" t="s">
        <v>155</v>
      </c>
      <c r="D49" s="7">
        <v>179941</v>
      </c>
      <c r="E49" s="9">
        <v>179941</v>
      </c>
      <c r="F49" s="9">
        <v>66277</v>
      </c>
    </row>
    <row r="50" spans="1:6" x14ac:dyDescent="0.3">
      <c r="A50" s="3">
        <v>1</v>
      </c>
      <c r="B50" s="5">
        <v>31600</v>
      </c>
      <c r="C50" t="s">
        <v>156</v>
      </c>
      <c r="D50" s="7">
        <v>5524.87</v>
      </c>
      <c r="E50" s="9">
        <v>5524.87</v>
      </c>
      <c r="F50" s="9">
        <v>0</v>
      </c>
    </row>
    <row r="51" spans="1:6" x14ac:dyDescent="0.3">
      <c r="A51" s="3">
        <v>1</v>
      </c>
      <c r="B51" s="5">
        <v>31800</v>
      </c>
      <c r="C51" t="s">
        <v>157</v>
      </c>
      <c r="D51" s="7">
        <v>797.88</v>
      </c>
      <c r="E51" s="9">
        <v>797.88</v>
      </c>
      <c r="F51" s="9">
        <v>0</v>
      </c>
    </row>
    <row r="52" spans="1:6" x14ac:dyDescent="0.3">
      <c r="A52" s="3">
        <v>1</v>
      </c>
      <c r="B52" s="5">
        <v>32200</v>
      </c>
      <c r="C52" t="s">
        <v>158</v>
      </c>
      <c r="D52" s="7">
        <v>1741671.29</v>
      </c>
      <c r="E52" s="9">
        <v>1741671.29</v>
      </c>
      <c r="F52" s="9">
        <v>849563.94</v>
      </c>
    </row>
    <row r="53" spans="1:6" x14ac:dyDescent="0.3">
      <c r="A53" s="3">
        <v>1</v>
      </c>
      <c r="B53" s="5">
        <v>32300</v>
      </c>
      <c r="C53" t="s">
        <v>159</v>
      </c>
      <c r="D53" s="7">
        <v>354952.32</v>
      </c>
      <c r="E53" s="9">
        <v>354952.32</v>
      </c>
      <c r="F53" s="9">
        <v>81229.88</v>
      </c>
    </row>
    <row r="54" spans="1:6" x14ac:dyDescent="0.3">
      <c r="A54" s="3">
        <v>1</v>
      </c>
      <c r="B54" s="5">
        <v>32500</v>
      </c>
      <c r="C54" t="s">
        <v>160</v>
      </c>
      <c r="D54" s="7">
        <v>20709.87</v>
      </c>
      <c r="E54" s="9">
        <v>20709.87</v>
      </c>
      <c r="F54" s="9">
        <v>0</v>
      </c>
    </row>
    <row r="55" spans="1:6" x14ac:dyDescent="0.3">
      <c r="A55" s="3">
        <v>1</v>
      </c>
      <c r="B55" s="5">
        <v>32900</v>
      </c>
      <c r="C55" t="s">
        <v>161</v>
      </c>
      <c r="D55" s="7">
        <v>7058025.0300000003</v>
      </c>
      <c r="E55" s="9">
        <v>21887461.82</v>
      </c>
      <c r="F55" s="9">
        <f>132+116066.63</f>
        <v>116198.63</v>
      </c>
    </row>
    <row r="56" spans="1:6" x14ac:dyDescent="0.3">
      <c r="A56" s="3">
        <v>1</v>
      </c>
      <c r="B56" s="5">
        <v>33200</v>
      </c>
      <c r="C56" t="s">
        <v>162</v>
      </c>
      <c r="D56" s="7">
        <v>49886</v>
      </c>
      <c r="E56" s="9">
        <v>491276</v>
      </c>
      <c r="F56" s="9">
        <v>0</v>
      </c>
    </row>
    <row r="57" spans="1:6" x14ac:dyDescent="0.3">
      <c r="A57" s="3">
        <v>1</v>
      </c>
      <c r="B57" s="5">
        <v>33300</v>
      </c>
      <c r="C57" t="s">
        <v>163</v>
      </c>
      <c r="D57" s="7">
        <v>306827</v>
      </c>
      <c r="E57" s="9">
        <v>526827</v>
      </c>
      <c r="F57" s="9">
        <v>175710.62</v>
      </c>
    </row>
    <row r="58" spans="1:6" x14ac:dyDescent="0.3">
      <c r="A58" s="3">
        <v>1</v>
      </c>
      <c r="B58" s="5">
        <v>33400</v>
      </c>
      <c r="C58" t="s">
        <v>164</v>
      </c>
      <c r="D58" s="7">
        <v>90992.77</v>
      </c>
      <c r="E58" s="9">
        <v>90992.77</v>
      </c>
      <c r="F58" s="9">
        <v>0</v>
      </c>
    </row>
    <row r="59" spans="1:6" x14ac:dyDescent="0.3">
      <c r="A59" s="3">
        <v>1</v>
      </c>
      <c r="B59" s="5">
        <v>33600</v>
      </c>
      <c r="C59" t="s">
        <v>165</v>
      </c>
      <c r="D59" s="7">
        <v>131462.04999999999</v>
      </c>
      <c r="E59" s="9">
        <v>150009.69</v>
      </c>
      <c r="F59" s="9">
        <f>20492.56+34933.43</f>
        <v>55425.990000000005</v>
      </c>
    </row>
    <row r="60" spans="1:6" x14ac:dyDescent="0.3">
      <c r="A60" s="3">
        <v>1</v>
      </c>
      <c r="B60" s="5">
        <v>33800</v>
      </c>
      <c r="C60" t="s">
        <v>166</v>
      </c>
      <c r="D60" s="7">
        <v>3486904.3199999998</v>
      </c>
      <c r="E60" s="9">
        <v>3522854.32</v>
      </c>
      <c r="F60" s="9">
        <v>1516961.28</v>
      </c>
    </row>
    <row r="61" spans="1:6" x14ac:dyDescent="0.3">
      <c r="A61" s="3">
        <v>1</v>
      </c>
      <c r="B61" s="5">
        <v>33900</v>
      </c>
      <c r="C61" t="s">
        <v>167</v>
      </c>
      <c r="D61" s="7">
        <v>1210405.33</v>
      </c>
      <c r="E61" s="9">
        <v>1485556.33</v>
      </c>
      <c r="F61" s="9">
        <f>9500+403050.59</f>
        <v>412550.59</v>
      </c>
    </row>
    <row r="62" spans="1:6" x14ac:dyDescent="0.3">
      <c r="A62" s="3">
        <v>1</v>
      </c>
      <c r="B62" s="5">
        <v>34100</v>
      </c>
      <c r="C62" t="s">
        <v>168</v>
      </c>
      <c r="D62" s="7">
        <v>105306.83</v>
      </c>
      <c r="E62" s="9">
        <v>105306.83</v>
      </c>
      <c r="F62" s="9">
        <v>16092</v>
      </c>
    </row>
    <row r="63" spans="1:6" x14ac:dyDescent="0.3">
      <c r="A63" s="3">
        <v>1</v>
      </c>
      <c r="B63" s="5">
        <v>34400</v>
      </c>
      <c r="C63" t="s">
        <v>169</v>
      </c>
      <c r="D63" s="7">
        <v>107269.35</v>
      </c>
      <c r="E63" s="9">
        <v>107269.35</v>
      </c>
      <c r="F63" s="9">
        <v>16983.560000000001</v>
      </c>
    </row>
    <row r="64" spans="1:6" x14ac:dyDescent="0.3">
      <c r="A64" s="3">
        <v>1</v>
      </c>
      <c r="B64" s="5">
        <v>34500</v>
      </c>
      <c r="C64" t="s">
        <v>170</v>
      </c>
      <c r="D64" s="7">
        <v>740803.51</v>
      </c>
      <c r="E64" s="9">
        <v>740803.51</v>
      </c>
      <c r="F64" s="9">
        <v>292090.12</v>
      </c>
    </row>
    <row r="65" spans="1:6" x14ac:dyDescent="0.3">
      <c r="A65" s="3">
        <v>1</v>
      </c>
      <c r="B65" s="5">
        <v>35100</v>
      </c>
      <c r="C65" t="s">
        <v>171</v>
      </c>
      <c r="D65" s="7">
        <v>460000</v>
      </c>
      <c r="E65" s="9">
        <v>713630</v>
      </c>
      <c r="F65" s="9">
        <f>175670.4+15800</f>
        <v>191470.4</v>
      </c>
    </row>
    <row r="66" spans="1:6" x14ac:dyDescent="0.3">
      <c r="A66" s="3">
        <v>1</v>
      </c>
      <c r="B66" s="5">
        <v>35200</v>
      </c>
      <c r="C66" t="s">
        <v>172</v>
      </c>
      <c r="D66" s="7">
        <v>37766.199999999997</v>
      </c>
      <c r="E66" s="9">
        <v>40266.199999999997</v>
      </c>
      <c r="F66" s="9">
        <v>0</v>
      </c>
    </row>
    <row r="67" spans="1:6" x14ac:dyDescent="0.3">
      <c r="A67" s="3">
        <v>1</v>
      </c>
      <c r="B67" s="5">
        <v>35300</v>
      </c>
      <c r="C67" t="s">
        <v>173</v>
      </c>
      <c r="D67" s="7">
        <v>20599.810000000001</v>
      </c>
      <c r="E67" s="9">
        <v>20599.810000000001</v>
      </c>
      <c r="F67" s="9">
        <v>0</v>
      </c>
    </row>
    <row r="68" spans="1:6" x14ac:dyDescent="0.3">
      <c r="A68" s="3">
        <v>1</v>
      </c>
      <c r="B68" s="5">
        <v>35400</v>
      </c>
      <c r="C68" t="s">
        <v>174</v>
      </c>
      <c r="D68" s="7">
        <v>126258</v>
      </c>
      <c r="E68" s="9">
        <v>228000</v>
      </c>
      <c r="F68" s="9">
        <v>98000</v>
      </c>
    </row>
    <row r="69" spans="1:6" x14ac:dyDescent="0.3">
      <c r="A69" s="3">
        <v>1</v>
      </c>
      <c r="B69" s="5">
        <v>35500</v>
      </c>
      <c r="C69" t="s">
        <v>175</v>
      </c>
      <c r="D69" s="7">
        <v>1812286.93</v>
      </c>
      <c r="E69" s="9">
        <v>1812286.93</v>
      </c>
      <c r="F69" s="9">
        <f>27806.56+511709.74</f>
        <v>539516.30000000005</v>
      </c>
    </row>
    <row r="70" spans="1:6" x14ac:dyDescent="0.3">
      <c r="A70" s="3">
        <v>1</v>
      </c>
      <c r="B70" s="5">
        <v>35700</v>
      </c>
      <c r="C70" t="s">
        <v>176</v>
      </c>
      <c r="D70" s="7">
        <v>87685.1</v>
      </c>
      <c r="E70" s="9">
        <v>81385.100000000006</v>
      </c>
      <c r="F70" s="9">
        <v>6861.6</v>
      </c>
    </row>
    <row r="71" spans="1:6" x14ac:dyDescent="0.3">
      <c r="A71" s="3">
        <v>1</v>
      </c>
      <c r="B71" s="5">
        <v>35800</v>
      </c>
      <c r="C71" t="s">
        <v>177</v>
      </c>
      <c r="D71" s="7">
        <v>1287832.76</v>
      </c>
      <c r="E71" s="9">
        <v>1290752.76</v>
      </c>
      <c r="F71" s="9">
        <v>583058.68999999994</v>
      </c>
    </row>
    <row r="72" spans="1:6" x14ac:dyDescent="0.3">
      <c r="A72" s="3">
        <v>1</v>
      </c>
      <c r="B72" s="5">
        <v>35900</v>
      </c>
      <c r="C72" t="s">
        <v>178</v>
      </c>
      <c r="D72" s="7">
        <v>212762.94</v>
      </c>
      <c r="E72" s="9">
        <v>212485.94</v>
      </c>
      <c r="F72" s="9">
        <v>37887.21</v>
      </c>
    </row>
    <row r="73" spans="1:6" x14ac:dyDescent="0.3">
      <c r="A73" s="3">
        <v>1</v>
      </c>
      <c r="B73" s="5">
        <v>36100</v>
      </c>
      <c r="C73" t="s">
        <v>179</v>
      </c>
      <c r="D73" s="7">
        <v>361934.65</v>
      </c>
      <c r="E73" s="9">
        <v>443428.25</v>
      </c>
      <c r="F73" s="9">
        <f>1305+37554.69</f>
        <v>38859.69</v>
      </c>
    </row>
    <row r="74" spans="1:6" x14ac:dyDescent="0.3">
      <c r="A74" s="3">
        <v>1</v>
      </c>
      <c r="B74" s="5">
        <v>36200</v>
      </c>
      <c r="C74" t="s">
        <v>180</v>
      </c>
      <c r="D74" s="7">
        <v>30000</v>
      </c>
      <c r="E74" s="9">
        <v>30000</v>
      </c>
      <c r="F74" s="9">
        <f>1998.33+8747.56</f>
        <v>10745.89</v>
      </c>
    </row>
    <row r="75" spans="1:6" x14ac:dyDescent="0.3">
      <c r="A75" s="3">
        <v>1</v>
      </c>
      <c r="B75" s="5">
        <v>36400</v>
      </c>
      <c r="C75" t="s">
        <v>181</v>
      </c>
      <c r="D75" s="7">
        <v>0</v>
      </c>
      <c r="E75" s="9">
        <v>3000</v>
      </c>
      <c r="F75" s="9">
        <v>0</v>
      </c>
    </row>
    <row r="76" spans="1:6" x14ac:dyDescent="0.3">
      <c r="A76" s="3">
        <v>1</v>
      </c>
      <c r="B76" s="5">
        <v>37200</v>
      </c>
      <c r="C76" t="s">
        <v>182</v>
      </c>
      <c r="D76" s="7">
        <v>8200</v>
      </c>
      <c r="E76" s="9">
        <v>8200</v>
      </c>
      <c r="F76" s="9">
        <v>0</v>
      </c>
    </row>
    <row r="77" spans="1:6" x14ac:dyDescent="0.3">
      <c r="A77" s="3">
        <v>1</v>
      </c>
      <c r="B77" s="5">
        <v>37500</v>
      </c>
      <c r="C77" t="s">
        <v>183</v>
      </c>
      <c r="D77" s="7">
        <v>25021.47</v>
      </c>
      <c r="E77" s="9">
        <v>59021.47</v>
      </c>
      <c r="F77" s="9">
        <v>13195.32</v>
      </c>
    </row>
    <row r="78" spans="1:6" x14ac:dyDescent="0.3">
      <c r="A78" s="3">
        <v>1</v>
      </c>
      <c r="B78" s="5">
        <v>38200</v>
      </c>
      <c r="C78" t="s">
        <v>184</v>
      </c>
      <c r="D78" s="7">
        <v>3580725.45</v>
      </c>
      <c r="E78" s="9">
        <v>4193608.22</v>
      </c>
      <c r="F78" s="9">
        <f>8081.58+1187507.17</f>
        <v>1195588.75</v>
      </c>
    </row>
    <row r="79" spans="1:6" x14ac:dyDescent="0.3">
      <c r="A79" s="3">
        <v>1</v>
      </c>
      <c r="B79" s="5">
        <v>38500</v>
      </c>
      <c r="C79" t="s">
        <v>185</v>
      </c>
      <c r="D79" s="7">
        <v>27344.43</v>
      </c>
      <c r="E79" s="9">
        <v>35550.03</v>
      </c>
      <c r="F79" s="9">
        <f>3957.53+20475.47</f>
        <v>24433</v>
      </c>
    </row>
    <row r="80" spans="1:6" x14ac:dyDescent="0.3">
      <c r="A80" s="3">
        <v>1</v>
      </c>
      <c r="B80" s="5">
        <v>39200</v>
      </c>
      <c r="C80" t="s">
        <v>186</v>
      </c>
      <c r="D80" s="7">
        <v>122980.03</v>
      </c>
      <c r="E80" s="9">
        <v>122980.03</v>
      </c>
      <c r="F80" s="9">
        <v>77704</v>
      </c>
    </row>
    <row r="81" spans="1:6" x14ac:dyDescent="0.3">
      <c r="A81" s="3">
        <v>1</v>
      </c>
      <c r="B81" s="5">
        <v>39900</v>
      </c>
      <c r="C81" t="s">
        <v>187</v>
      </c>
      <c r="D81" s="7">
        <v>58261.89</v>
      </c>
      <c r="E81" s="9">
        <v>58261.89</v>
      </c>
      <c r="F81" s="9">
        <v>22320</v>
      </c>
    </row>
    <row r="82" spans="1:6" x14ac:dyDescent="0.3">
      <c r="A82" s="3">
        <v>1</v>
      </c>
      <c r="B82" s="5">
        <v>44100</v>
      </c>
      <c r="C82" t="s">
        <v>188</v>
      </c>
      <c r="D82" s="7">
        <v>41434116.109999999</v>
      </c>
      <c r="E82" s="9">
        <v>50427273.75</v>
      </c>
      <c r="F82" s="9">
        <f>268201.48+17874578.25</f>
        <v>18142779.73</v>
      </c>
    </row>
    <row r="83" spans="1:6" x14ac:dyDescent="0.3">
      <c r="A83" s="3">
        <v>1</v>
      </c>
      <c r="B83" s="5">
        <v>44200</v>
      </c>
      <c r="C83" t="s">
        <v>189</v>
      </c>
      <c r="D83" s="7">
        <v>2358048.02</v>
      </c>
      <c r="E83" s="9">
        <v>2358048.02</v>
      </c>
      <c r="F83" s="9">
        <f>20400+157465+794420</f>
        <v>972285</v>
      </c>
    </row>
    <row r="84" spans="1:6" x14ac:dyDescent="0.3">
      <c r="A84" s="3">
        <v>1</v>
      </c>
      <c r="B84" s="5">
        <v>44500</v>
      </c>
      <c r="C84" t="s">
        <v>190</v>
      </c>
      <c r="D84" s="7">
        <v>466122.05</v>
      </c>
      <c r="E84" s="9">
        <v>524234.73</v>
      </c>
      <c r="F84" s="9">
        <f>10000+265138.63</f>
        <v>275138.63</v>
      </c>
    </row>
    <row r="85" spans="1:6" x14ac:dyDescent="0.3">
      <c r="A85" s="3">
        <v>1</v>
      </c>
      <c r="B85" s="5">
        <v>44800</v>
      </c>
      <c r="C85" t="s">
        <v>191</v>
      </c>
      <c r="D85" s="7">
        <v>0</v>
      </c>
      <c r="E85" s="9">
        <v>150000</v>
      </c>
      <c r="F85" s="9">
        <v>0</v>
      </c>
    </row>
    <row r="86" spans="1:6" x14ac:dyDescent="0.3">
      <c r="A86" s="3">
        <v>1</v>
      </c>
      <c r="B86" s="5">
        <v>48100</v>
      </c>
      <c r="C86" t="s">
        <v>192</v>
      </c>
      <c r="D86" s="7">
        <v>3352242.72</v>
      </c>
      <c r="E86" s="9">
        <v>3352242.72</v>
      </c>
      <c r="F86" s="9">
        <v>1539767.8</v>
      </c>
    </row>
    <row r="87" spans="1:6" x14ac:dyDescent="0.3">
      <c r="A87" s="3">
        <v>1</v>
      </c>
      <c r="B87" s="5">
        <v>51100</v>
      </c>
      <c r="C87" t="s">
        <v>193</v>
      </c>
      <c r="D87" s="7">
        <v>11000</v>
      </c>
      <c r="E87" s="9">
        <v>546245.91</v>
      </c>
      <c r="F87" s="9">
        <f>9674.4+4325</f>
        <v>13999.4</v>
      </c>
    </row>
    <row r="88" spans="1:6" x14ac:dyDescent="0.3">
      <c r="A88" s="3">
        <v>1</v>
      </c>
      <c r="B88" s="5">
        <v>51200</v>
      </c>
      <c r="C88" t="s">
        <v>194</v>
      </c>
      <c r="D88" s="7">
        <v>18000</v>
      </c>
      <c r="E88" s="9">
        <v>277172.40000000002</v>
      </c>
      <c r="F88" s="9">
        <v>39892.400000000001</v>
      </c>
    </row>
    <row r="89" spans="1:6" x14ac:dyDescent="0.3">
      <c r="A89" s="3">
        <v>1</v>
      </c>
      <c r="B89" s="5">
        <v>51500</v>
      </c>
      <c r="C89" t="s">
        <v>195</v>
      </c>
      <c r="D89" s="7">
        <v>0</v>
      </c>
      <c r="E89" s="9">
        <v>596120</v>
      </c>
      <c r="F89" s="9">
        <v>7653.47</v>
      </c>
    </row>
    <row r="90" spans="1:6" x14ac:dyDescent="0.3">
      <c r="A90" s="3">
        <v>1</v>
      </c>
      <c r="B90" s="5">
        <v>51900</v>
      </c>
      <c r="C90" t="s">
        <v>196</v>
      </c>
      <c r="D90" s="7">
        <v>184000</v>
      </c>
      <c r="E90" s="9">
        <v>716721.78</v>
      </c>
      <c r="F90" s="9">
        <v>349645.54</v>
      </c>
    </row>
    <row r="91" spans="1:6" x14ac:dyDescent="0.3">
      <c r="A91" s="3">
        <v>1</v>
      </c>
      <c r="B91" s="5">
        <v>52100</v>
      </c>
      <c r="C91" t="s">
        <v>197</v>
      </c>
      <c r="D91" s="7">
        <v>12000</v>
      </c>
      <c r="E91" s="9">
        <v>24498.74</v>
      </c>
      <c r="F91" s="9">
        <v>0</v>
      </c>
    </row>
    <row r="92" spans="1:6" x14ac:dyDescent="0.3">
      <c r="A92" s="3">
        <v>1</v>
      </c>
      <c r="B92" s="5">
        <v>52900</v>
      </c>
      <c r="C92" t="s">
        <v>198</v>
      </c>
      <c r="D92" s="7">
        <v>0</v>
      </c>
      <c r="E92" s="9">
        <v>31445.279999999999</v>
      </c>
      <c r="F92" s="9">
        <v>0</v>
      </c>
    </row>
    <row r="93" spans="1:6" x14ac:dyDescent="0.3">
      <c r="A93" s="3">
        <v>1</v>
      </c>
      <c r="B93" s="5">
        <v>53100</v>
      </c>
      <c r="C93" t="s">
        <v>199</v>
      </c>
      <c r="D93" s="7">
        <v>0</v>
      </c>
      <c r="E93" s="9">
        <v>7337</v>
      </c>
      <c r="F93" s="9">
        <v>0</v>
      </c>
    </row>
    <row r="94" spans="1:6" x14ac:dyDescent="0.3">
      <c r="A94" s="3">
        <v>1</v>
      </c>
      <c r="B94" s="5">
        <v>54100</v>
      </c>
      <c r="C94" t="s">
        <v>200</v>
      </c>
      <c r="D94" s="7">
        <v>0</v>
      </c>
      <c r="E94" s="9">
        <v>1584017.12</v>
      </c>
      <c r="F94" s="9">
        <v>1584016</v>
      </c>
    </row>
    <row r="95" spans="1:6" x14ac:dyDescent="0.3">
      <c r="A95" s="3">
        <v>1</v>
      </c>
      <c r="B95" s="5">
        <v>56700</v>
      </c>
      <c r="C95" t="s">
        <v>201</v>
      </c>
      <c r="D95" s="7">
        <v>0</v>
      </c>
      <c r="E95" s="9">
        <v>67600</v>
      </c>
      <c r="F95" s="9">
        <v>3031.49</v>
      </c>
    </row>
    <row r="96" spans="1:6" x14ac:dyDescent="0.3">
      <c r="A96" s="3">
        <v>1</v>
      </c>
      <c r="B96" s="5">
        <v>56900</v>
      </c>
      <c r="C96" t="s">
        <v>202</v>
      </c>
      <c r="D96" s="7">
        <v>0</v>
      </c>
      <c r="E96" s="9">
        <v>23745.200000000001</v>
      </c>
      <c r="F96" s="9">
        <v>0</v>
      </c>
    </row>
    <row r="97" spans="1:6" x14ac:dyDescent="0.3">
      <c r="A97" s="3">
        <v>1</v>
      </c>
      <c r="B97" s="5">
        <v>59700</v>
      </c>
      <c r="C97" t="s">
        <v>203</v>
      </c>
      <c r="D97" s="7">
        <v>200000</v>
      </c>
      <c r="E97" s="9">
        <v>200000</v>
      </c>
      <c r="F97" s="9">
        <v>0</v>
      </c>
    </row>
    <row r="98" spans="1:6" x14ac:dyDescent="0.3">
      <c r="A98" s="3">
        <v>1</v>
      </c>
      <c r="B98" s="5">
        <v>99100</v>
      </c>
      <c r="C98" t="s">
        <v>204</v>
      </c>
      <c r="D98" s="7">
        <v>0</v>
      </c>
      <c r="E98" s="9">
        <v>2986392.48</v>
      </c>
      <c r="F98" s="9">
        <v>2986391.87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Tabla_250309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2018-09-21T16:26:26Z</dcterms:created>
  <dcterms:modified xsi:type="dcterms:W3CDTF">2018-09-24T20:46:23Z</dcterms:modified>
</cp:coreProperties>
</file>